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er\Desktop\ПИТАНИЕ ШКОЛЫ 22-23\К РАЗМЕЩЕНИЮ\МЕНЮ к размещению\"/>
    </mc:Choice>
  </mc:AlternateContent>
  <xr:revisionPtr revIDLastSave="0" documentId="13_ncr:1_{0E30C695-3F38-4DFD-BA24-8D24724ABE2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  <sheet name="Лист1" sheetId="2" r:id="rId2"/>
  </sheets>
  <definedNames>
    <definedName name="_xlnm.Print_Area" localSheetId="0">Sheet1!$A$1:$H$346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4" i="1" l="1"/>
  <c r="F103" i="1"/>
  <c r="H128" i="1" l="1"/>
  <c r="H27" i="1"/>
  <c r="H18" i="1"/>
  <c r="E324" i="1" l="1"/>
  <c r="E325" i="1" s="1"/>
  <c r="E316" i="1"/>
  <c r="D324" i="1"/>
  <c r="C324" i="1"/>
  <c r="B324" i="1"/>
  <c r="E305" i="1"/>
  <c r="D316" i="1"/>
  <c r="C316" i="1"/>
  <c r="B316" i="1"/>
  <c r="E42" i="1"/>
  <c r="G18" i="1"/>
  <c r="F18" i="1"/>
  <c r="E18" i="1"/>
  <c r="C326" i="1" l="1"/>
  <c r="E326" i="1"/>
  <c r="D326" i="1"/>
  <c r="B326" i="1"/>
  <c r="G78" i="1"/>
  <c r="D325" i="1" l="1"/>
  <c r="C325" i="1"/>
  <c r="B325" i="1"/>
  <c r="E317" i="1"/>
  <c r="D317" i="1"/>
  <c r="C317" i="1"/>
  <c r="B317" i="1"/>
  <c r="B145" i="1"/>
  <c r="H305" i="1" l="1"/>
  <c r="G305" i="1"/>
  <c r="F305" i="1"/>
  <c r="G296" i="1"/>
  <c r="F296" i="1"/>
  <c r="E296" i="1"/>
  <c r="E306" i="1" s="1"/>
  <c r="B296" i="1"/>
  <c r="H296" i="1"/>
  <c r="H280" i="1"/>
  <c r="G280" i="1"/>
  <c r="F280" i="1"/>
  <c r="E280" i="1"/>
  <c r="H270" i="1"/>
  <c r="H281" i="1" s="1"/>
  <c r="G270" i="1"/>
  <c r="F270" i="1"/>
  <c r="E270" i="1"/>
  <c r="E281" i="1" s="1"/>
  <c r="H254" i="1"/>
  <c r="G254" i="1"/>
  <c r="F254" i="1"/>
  <c r="E254" i="1"/>
  <c r="H245" i="1"/>
  <c r="G245" i="1"/>
  <c r="G255" i="1" s="1"/>
  <c r="F245" i="1"/>
  <c r="E245" i="1"/>
  <c r="B245" i="1"/>
  <c r="H255" i="1" l="1"/>
  <c r="F255" i="1"/>
  <c r="E255" i="1"/>
  <c r="G281" i="1"/>
  <c r="F281" i="1"/>
  <c r="F306" i="1"/>
  <c r="H306" i="1"/>
  <c r="G306" i="1"/>
  <c r="H229" i="1"/>
  <c r="G229" i="1"/>
  <c r="F229" i="1"/>
  <c r="E229" i="1"/>
  <c r="H220" i="1"/>
  <c r="G220" i="1"/>
  <c r="F220" i="1"/>
  <c r="E220" i="1"/>
  <c r="B220" i="1"/>
  <c r="B170" i="1"/>
  <c r="B118" i="1"/>
  <c r="B68" i="1"/>
  <c r="B18" i="1"/>
  <c r="H205" i="1"/>
  <c r="G205" i="1"/>
  <c r="F205" i="1"/>
  <c r="E205" i="1"/>
  <c r="H195" i="1"/>
  <c r="H206" i="1" s="1"/>
  <c r="G195" i="1"/>
  <c r="G206" i="1" s="1"/>
  <c r="F195" i="1"/>
  <c r="E195" i="1"/>
  <c r="H179" i="1"/>
  <c r="G179" i="1"/>
  <c r="F179" i="1"/>
  <c r="E179" i="1"/>
  <c r="H170" i="1"/>
  <c r="G170" i="1"/>
  <c r="F170" i="1"/>
  <c r="E170" i="1"/>
  <c r="H154" i="1"/>
  <c r="G154" i="1"/>
  <c r="F154" i="1"/>
  <c r="E154" i="1"/>
  <c r="H230" i="1" l="1"/>
  <c r="F230" i="1"/>
  <c r="E206" i="1"/>
  <c r="G230" i="1"/>
  <c r="E230" i="1"/>
  <c r="I306" i="1"/>
  <c r="F206" i="1"/>
  <c r="F180" i="1"/>
  <c r="G180" i="1"/>
  <c r="H180" i="1"/>
  <c r="E180" i="1"/>
  <c r="H145" i="1"/>
  <c r="H155" i="1" s="1"/>
  <c r="G145" i="1"/>
  <c r="G155" i="1" s="1"/>
  <c r="F145" i="1"/>
  <c r="F155" i="1" s="1"/>
  <c r="E145" i="1"/>
  <c r="E155" i="1" s="1"/>
  <c r="G128" i="1"/>
  <c r="F128" i="1"/>
  <c r="E128" i="1"/>
  <c r="H118" i="1"/>
  <c r="G118" i="1"/>
  <c r="F118" i="1"/>
  <c r="E118" i="1"/>
  <c r="H103" i="1"/>
  <c r="G103" i="1"/>
  <c r="E103" i="1"/>
  <c r="H94" i="1"/>
  <c r="H104" i="1" s="1"/>
  <c r="G94" i="1"/>
  <c r="E94" i="1"/>
  <c r="H78" i="1"/>
  <c r="F78" i="1"/>
  <c r="E78" i="1"/>
  <c r="H68" i="1"/>
  <c r="G68" i="1"/>
  <c r="F68" i="1"/>
  <c r="E68" i="1"/>
  <c r="H51" i="1"/>
  <c r="G51" i="1"/>
  <c r="F51" i="1"/>
  <c r="E51" i="1"/>
  <c r="E52" i="1" s="1"/>
  <c r="H42" i="1"/>
  <c r="G42" i="1"/>
  <c r="F42" i="1"/>
  <c r="F52" i="1" s="1"/>
  <c r="E27" i="1"/>
  <c r="E28" i="1" s="1"/>
  <c r="G27" i="1"/>
  <c r="F27" i="1"/>
  <c r="H52" i="1" l="1"/>
  <c r="G104" i="1"/>
  <c r="F104" i="1"/>
  <c r="E104" i="1"/>
  <c r="F129" i="1"/>
  <c r="H79" i="1"/>
  <c r="G52" i="1"/>
  <c r="G79" i="1"/>
  <c r="F79" i="1"/>
  <c r="E79" i="1"/>
  <c r="G129" i="1"/>
  <c r="E129" i="1"/>
  <c r="H129" i="1"/>
  <c r="F28" i="1"/>
  <c r="H28" i="1"/>
  <c r="G28" i="1"/>
  <c r="I301" i="1"/>
  <c r="I201" i="1"/>
  <c r="I50" i="1" l="1"/>
  <c r="I228" i="1" l="1"/>
  <c r="I199" i="1" l="1"/>
  <c r="I275" i="1" l="1"/>
  <c r="I304" i="1" l="1"/>
  <c r="I303" i="1"/>
  <c r="I302" i="1"/>
  <c r="I300" i="1"/>
  <c r="I299" i="1"/>
  <c r="I298" i="1"/>
  <c r="I288" i="1"/>
  <c r="I285" i="1"/>
  <c r="I284" i="1"/>
  <c r="I283" i="1"/>
  <c r="I281" i="1"/>
  <c r="I279" i="1"/>
  <c r="I278" i="1"/>
  <c r="I277" i="1"/>
  <c r="I276" i="1"/>
  <c r="I274" i="1"/>
  <c r="I273" i="1"/>
  <c r="I272" i="1"/>
  <c r="I262" i="1"/>
  <c r="I259" i="1"/>
  <c r="I258" i="1"/>
  <c r="I257" i="1"/>
  <c r="I253" i="1"/>
  <c r="I252" i="1"/>
  <c r="I251" i="1"/>
  <c r="I250" i="1"/>
  <c r="I249" i="1"/>
  <c r="I248" i="1"/>
  <c r="I247" i="1"/>
  <c r="I237" i="1"/>
  <c r="I234" i="1"/>
  <c r="I233" i="1"/>
  <c r="I232" i="1"/>
  <c r="I227" i="1"/>
  <c r="I226" i="1"/>
  <c r="I225" i="1"/>
  <c r="I224" i="1"/>
  <c r="I223" i="1"/>
  <c r="I222" i="1"/>
  <c r="I213" i="1"/>
  <c r="I210" i="1"/>
  <c r="I209" i="1"/>
  <c r="I208" i="1"/>
  <c r="I203" i="1"/>
  <c r="I202" i="1"/>
  <c r="I200" i="1"/>
  <c r="I198" i="1"/>
  <c r="I197" i="1"/>
  <c r="I187" i="1"/>
  <c r="I184" i="1"/>
  <c r="I183" i="1"/>
  <c r="I182" i="1"/>
  <c r="I178" i="1"/>
  <c r="I177" i="1"/>
  <c r="I176" i="1"/>
  <c r="I175" i="1"/>
  <c r="I174" i="1"/>
  <c r="I173" i="1"/>
  <c r="I172" i="1"/>
  <c r="I162" i="1"/>
  <c r="I159" i="1"/>
  <c r="I158" i="1"/>
  <c r="I157" i="1"/>
  <c r="I153" i="1"/>
  <c r="I152" i="1"/>
  <c r="I151" i="1"/>
  <c r="I150" i="1"/>
  <c r="I149" i="1"/>
  <c r="I148" i="1"/>
  <c r="I147" i="1"/>
  <c r="I136" i="1"/>
  <c r="I133" i="1"/>
  <c r="I132" i="1"/>
  <c r="I131" i="1"/>
  <c r="I127" i="1"/>
  <c r="I126" i="1"/>
  <c r="I125" i="1"/>
  <c r="I124" i="1"/>
  <c r="I123" i="1"/>
  <c r="I122" i="1"/>
  <c r="I121" i="1"/>
  <c r="I120" i="1"/>
  <c r="I111" i="1"/>
  <c r="I108" i="1"/>
  <c r="I107" i="1"/>
  <c r="I106" i="1"/>
  <c r="I102" i="1"/>
  <c r="I101" i="1"/>
  <c r="I100" i="1"/>
  <c r="I99" i="1"/>
  <c r="I98" i="1"/>
  <c r="I97" i="1"/>
  <c r="I96" i="1"/>
  <c r="I86" i="1"/>
  <c r="I83" i="1"/>
  <c r="I82" i="1"/>
  <c r="I81" i="1"/>
  <c r="I77" i="1"/>
  <c r="I76" i="1"/>
  <c r="I75" i="1"/>
  <c r="I74" i="1"/>
  <c r="I73" i="1"/>
  <c r="I71" i="1"/>
  <c r="I70" i="1"/>
  <c r="I59" i="1"/>
  <c r="I56" i="1"/>
  <c r="I55" i="1"/>
  <c r="I54" i="1"/>
  <c r="I49" i="1"/>
  <c r="I48" i="1"/>
  <c r="I47" i="1"/>
  <c r="I46" i="1"/>
  <c r="I45" i="1"/>
  <c r="I44" i="1"/>
  <c r="I35" i="1"/>
  <c r="I32" i="1"/>
  <c r="I31" i="1"/>
  <c r="I30" i="1"/>
  <c r="I26" i="1"/>
  <c r="I25" i="1"/>
  <c r="I24" i="1"/>
  <c r="I23" i="1"/>
  <c r="I22" i="1"/>
  <c r="I21" i="1"/>
  <c r="I20" i="1"/>
  <c r="E282" i="1" l="1"/>
  <c r="I305" i="1"/>
  <c r="I104" i="1"/>
  <c r="I206" i="1"/>
  <c r="I129" i="1"/>
  <c r="I155" i="1"/>
  <c r="I230" i="1"/>
  <c r="I79" i="1"/>
  <c r="I255" i="1"/>
  <c r="F130" i="1"/>
  <c r="F181" i="1"/>
  <c r="G256" i="1"/>
  <c r="F105" i="1"/>
  <c r="E156" i="1"/>
  <c r="G181" i="1"/>
  <c r="G231" i="1"/>
  <c r="F29" i="1"/>
  <c r="G105" i="1"/>
  <c r="G29" i="1"/>
  <c r="G53" i="1"/>
  <c r="F80" i="1"/>
  <c r="F156" i="1"/>
  <c r="G207" i="1"/>
  <c r="E53" i="1"/>
  <c r="F53" i="1"/>
  <c r="G80" i="1"/>
  <c r="E105" i="1"/>
  <c r="E130" i="1"/>
  <c r="I28" i="1"/>
  <c r="E80" i="1"/>
  <c r="G130" i="1"/>
  <c r="E29" i="1"/>
  <c r="I52" i="1"/>
  <c r="E181" i="1"/>
  <c r="G282" i="1"/>
  <c r="G156" i="1"/>
  <c r="I180" i="1"/>
  <c r="F207" i="1"/>
  <c r="F231" i="1"/>
  <c r="F256" i="1"/>
  <c r="F282" i="1"/>
  <c r="E207" i="1"/>
  <c r="E231" i="1"/>
  <c r="E256" i="1"/>
  <c r="I156" i="1" l="1"/>
  <c r="I256" i="1"/>
  <c r="I29" i="1"/>
  <c r="I231" i="1"/>
  <c r="I105" i="1"/>
  <c r="I181" i="1"/>
  <c r="I53" i="1"/>
  <c r="I130" i="1"/>
  <c r="I207" i="1"/>
  <c r="I80" i="1"/>
  <c r="I282" i="1"/>
</calcChain>
</file>

<file path=xl/sharedStrings.xml><?xml version="1.0" encoding="utf-8"?>
<sst xmlns="http://schemas.openxmlformats.org/spreadsheetml/2006/main" count="604" uniqueCount="213">
  <si>
    <t xml:space="preserve">  с компенсацией его стоимости (части стоимости) за счет средств бюджета Санкт-Петербурга </t>
  </si>
  <si>
    <t>1 день</t>
  </si>
  <si>
    <t>2008</t>
  </si>
  <si>
    <t>200</t>
  </si>
  <si>
    <t>40</t>
  </si>
  <si>
    <t>к/к</t>
  </si>
  <si>
    <t>Всего за  день:</t>
  </si>
  <si>
    <t>3 день</t>
  </si>
  <si>
    <t>4 день</t>
  </si>
  <si>
    <t>5 день</t>
  </si>
  <si>
    <t>6 день</t>
  </si>
  <si>
    <t>7 день</t>
  </si>
  <si>
    <t>8 день</t>
  </si>
  <si>
    <t xml:space="preserve">Всего за  день: </t>
  </si>
  <si>
    <t>9 день</t>
  </si>
  <si>
    <t>10 день</t>
  </si>
  <si>
    <t>11 день</t>
  </si>
  <si>
    <t>12 день</t>
  </si>
  <si>
    <t>Итого за прием пищи:</t>
  </si>
  <si>
    <t xml:space="preserve"> </t>
  </si>
  <si>
    <t>Содержание белков, жиров и углеводов в % от калорийности</t>
  </si>
  <si>
    <t>Наименование</t>
  </si>
  <si>
    <t>Выход,</t>
  </si>
  <si>
    <t>Технологи-ческая  и  норматив-ная  документа-ция /сборник рецептур/</t>
  </si>
  <si>
    <t>№ рецептуры или технологи-чес-кой карты</t>
  </si>
  <si>
    <t>Угле-воды,</t>
  </si>
  <si>
    <t>Энер-гети-ческая цен-ность, ккал.</t>
  </si>
  <si>
    <t>г</t>
  </si>
  <si>
    <t>Всего</t>
  </si>
  <si>
    <t>Обед</t>
  </si>
  <si>
    <t xml:space="preserve">2 день      </t>
  </si>
  <si>
    <t>Белки</t>
  </si>
  <si>
    <t>Жиры</t>
  </si>
  <si>
    <t>Салат из свеклы отварной с маслом растительным, яйцом вареным</t>
  </si>
  <si>
    <t>52/209</t>
  </si>
  <si>
    <t xml:space="preserve">Рассольник ленинградский со сметаной </t>
  </si>
  <si>
    <t>Шницель рубленый из говядины запеченый</t>
  </si>
  <si>
    <t>Пюре картофельное</t>
  </si>
  <si>
    <t>Хлеб ржано-пшеничный обогащенный микронутриентами</t>
  </si>
  <si>
    <t>Батон обогащенный микронутриентами</t>
  </si>
  <si>
    <t>252/318</t>
  </si>
  <si>
    <t>Суп с макаронными изделиями и картофелем</t>
  </si>
  <si>
    <t>1/100</t>
  </si>
  <si>
    <t>Суп картофельный с горохом и гренками</t>
  </si>
  <si>
    <t>Фрикадельки из птицы, соус молочный</t>
  </si>
  <si>
    <t>308/350</t>
  </si>
  <si>
    <t>Рис отварной</t>
  </si>
  <si>
    <t>Суп крестьянский с крупой и говядиной</t>
  </si>
  <si>
    <t>Картофель отварной</t>
  </si>
  <si>
    <t>Суп картофельный с рыбой</t>
  </si>
  <si>
    <t>Макаронные изделия отварные</t>
  </si>
  <si>
    <t>Щи из квашеной капусты с говядиной и сметаной</t>
  </si>
  <si>
    <t>Суп из овощей со сметаной</t>
  </si>
  <si>
    <t>Зразы рубленые из кур с омлетом и овощами</t>
  </si>
  <si>
    <t>Зефир обогащенный</t>
  </si>
  <si>
    <t>Щи из свежей капусты с картофелем со сметаной</t>
  </si>
  <si>
    <t>Плов из птицы</t>
  </si>
  <si>
    <t>Суп картофельный с фасолью</t>
  </si>
  <si>
    <t>Тефтели мясные (из говядины) в соусе сметанном с луком</t>
  </si>
  <si>
    <t>286/356</t>
  </si>
  <si>
    <t>Каша гречневая рассыпчатая</t>
  </si>
  <si>
    <t>Борщ с фасолью картофелем, говядиной и сметаной</t>
  </si>
  <si>
    <t>Суп картофельный с крупой</t>
  </si>
  <si>
    <t>Борщ из свежей капусты с картофелем, говядиной и сметаной</t>
  </si>
  <si>
    <t>Яблоко свежее</t>
  </si>
  <si>
    <t>Мандарин свежий</t>
  </si>
  <si>
    <t xml:space="preserve">Цикличное двухнедельное  сбалансированное меню  рационов горячего питания (завтрак, обед) </t>
  </si>
  <si>
    <t>Завтрак</t>
  </si>
  <si>
    <t>Бутерброд с сыром</t>
  </si>
  <si>
    <t>Каша пшенная молочная с маслом сливочным</t>
  </si>
  <si>
    <t>Какао с молоком</t>
  </si>
  <si>
    <t>Батон обогощенный микронутриентами</t>
  </si>
  <si>
    <t>60/20</t>
  </si>
  <si>
    <t>200/5</t>
  </si>
  <si>
    <t>Запеканка из творога со сгущенным молоком</t>
  </si>
  <si>
    <t>Кофейный напиток</t>
  </si>
  <si>
    <t>200/5/10</t>
  </si>
  <si>
    <t>Вафли обогощенные</t>
  </si>
  <si>
    <t>Закрытый бутерброд с сыром</t>
  </si>
  <si>
    <t>Каша пшеничная молочная с маслом сливочным</t>
  </si>
  <si>
    <t>Чай с сахаром</t>
  </si>
  <si>
    <t>Йогурт в индивидуальной упаковке, массовая доля жира 2,5 %</t>
  </si>
  <si>
    <t>Гуляш из говядины</t>
  </si>
  <si>
    <t>Бутерброд с маслом</t>
  </si>
  <si>
    <t>Омлет натуральный</t>
  </si>
  <si>
    <t xml:space="preserve">Чай с сахаром и лимоном </t>
  </si>
  <si>
    <t>200/7</t>
  </si>
  <si>
    <t>200/10</t>
  </si>
  <si>
    <t>Каша вязкая "Артековская"</t>
  </si>
  <si>
    <t>Каша геркулесовая молочная с маслом сливочным</t>
  </si>
  <si>
    <t>200/20</t>
  </si>
  <si>
    <t>Жаркое по-домашнему с говядиной</t>
  </si>
  <si>
    <t>200/5/5</t>
  </si>
  <si>
    <t>Омлет с сыром</t>
  </si>
  <si>
    <t>Печенье обогощенное</t>
  </si>
  <si>
    <t>Апельсин свежий</t>
  </si>
  <si>
    <t>Груша свежая</t>
  </si>
  <si>
    <t>Макароны с сыром</t>
  </si>
  <si>
    <t>Каша гречневая молочная с маслом сливочным</t>
  </si>
  <si>
    <t>Горошек зеленый припущенный</t>
  </si>
  <si>
    <t>Каша "Янтарная" из пшена с яблоками</t>
  </si>
  <si>
    <t>Котлета рыбная любительская</t>
  </si>
  <si>
    <t>Печень, тушенная в соусе</t>
  </si>
  <si>
    <t>Бутерброд с джемом</t>
  </si>
  <si>
    <t>Всего за 1 день:</t>
  </si>
  <si>
    <t>Всего за 2 день:</t>
  </si>
  <si>
    <t>Всего за 3 день:</t>
  </si>
  <si>
    <t>Всего за 4 день:</t>
  </si>
  <si>
    <t>Всего за 5 день:</t>
  </si>
  <si>
    <t>Всего за 8 день:</t>
  </si>
  <si>
    <t>Всего за 9 день:</t>
  </si>
  <si>
    <t>Всего за 10 день:</t>
  </si>
  <si>
    <t>Всего за 6 день:</t>
  </si>
  <si>
    <t>В среднем за 1 день:</t>
  </si>
  <si>
    <t>Всего 7 за день:</t>
  </si>
  <si>
    <t>Всего за 11 день:</t>
  </si>
  <si>
    <t>Всего за 12 день:</t>
  </si>
  <si>
    <t>ИТОГО:</t>
  </si>
  <si>
    <t>В среднем за 12 дней:</t>
  </si>
  <si>
    <t>*Сборник рецептур на продукцию для обучающихся во всех образовательных учреждениях.Москва,Дели принт,2011.Рекомендовано НИИ питания РАМН,редакция Могильного М.П.,Тутельяна В.А.</t>
  </si>
  <si>
    <t>*Сборник рецептур блюд и кулинарных изделий для питания детей в дошкольных организациях, Москва Дели принт, 2012 г</t>
  </si>
  <si>
    <t>*Сборник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</si>
  <si>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Допускаются отклонения в случае сбоев поставки в наименованиях по фруктам,джемам,напиткам,сезонные замены овощей и фруктов.</t>
  </si>
  <si>
    <t>* Выход порций готовых блюд соответствует СанПиН 2.3-2.4.3590-20</t>
  </si>
  <si>
    <t>для предоставления питания учащимся в возрасте (7-11 лет) общеобразовательных учреждений Санкт-Петербурга</t>
  </si>
  <si>
    <t>Директор</t>
  </si>
  <si>
    <t>90/50</t>
  </si>
  <si>
    <t>90/20</t>
  </si>
  <si>
    <t>90/30</t>
  </si>
  <si>
    <t>48,54</t>
  </si>
  <si>
    <t>42,82</t>
  </si>
  <si>
    <t>45,86</t>
  </si>
  <si>
    <t>217,03</t>
  </si>
  <si>
    <t>1398</t>
  </si>
  <si>
    <t>Компот из свежих яблок</t>
  </si>
  <si>
    <t>Компот из кураги</t>
  </si>
  <si>
    <t>Компот из смеси сухофруктов</t>
  </si>
  <si>
    <t>Компот из апельсинов</t>
  </si>
  <si>
    <t>Компот из изюма</t>
  </si>
  <si>
    <t>Кисель из кураги</t>
  </si>
  <si>
    <t>150/15</t>
  </si>
  <si>
    <t xml:space="preserve">Рыба запеченная в сметанном соусе </t>
  </si>
  <si>
    <t>81/116</t>
  </si>
  <si>
    <t>Биточки рыбные запеченые, соус сметанный</t>
  </si>
  <si>
    <t>2012/2008</t>
  </si>
  <si>
    <t>80/371</t>
  </si>
  <si>
    <t>2014/2008</t>
  </si>
  <si>
    <t>77/228</t>
  </si>
  <si>
    <t xml:space="preserve">Сок фруктовый в ассортименте </t>
  </si>
  <si>
    <t>АКП*</t>
  </si>
  <si>
    <t>Салат из квашеной капусты</t>
  </si>
  <si>
    <t>Винегрет овощной</t>
  </si>
  <si>
    <t>Салат "Степной" из разных овощей с маслом растительным</t>
  </si>
  <si>
    <t xml:space="preserve">Салат из овощей с морской капустой с растительным маслом </t>
  </si>
  <si>
    <t xml:space="preserve">Салат из белокачанной капусты с маслом растительным </t>
  </si>
  <si>
    <t>Салат витаминный 1й вариант, с маслом растительным</t>
  </si>
  <si>
    <t>Салат из соленых огурцов с луком</t>
  </si>
  <si>
    <t>Салат овощной с яблоками</t>
  </si>
  <si>
    <t xml:space="preserve">Салат картофельный с огурцами солеными, маслом растительным </t>
  </si>
  <si>
    <t>Салат "Мишат" (из моркови, яблок и яйца)</t>
  </si>
  <si>
    <t>*АКП - акт контрольной проработки</t>
  </si>
  <si>
    <t>Исполнительный директор</t>
  </si>
  <si>
    <t>_____________________  /С.В. Лазарев</t>
  </si>
  <si>
    <t>(Осень-Зима)</t>
  </si>
  <si>
    <t>43,62</t>
  </si>
  <si>
    <t>47,22</t>
  </si>
  <si>
    <t>201,94</t>
  </si>
  <si>
    <t>1362</t>
  </si>
  <si>
    <t>43,5</t>
  </si>
  <si>
    <t>48,62</t>
  </si>
  <si>
    <t>221,08</t>
  </si>
  <si>
    <t>1545</t>
  </si>
  <si>
    <t>48,05</t>
  </si>
  <si>
    <t>197,47</t>
  </si>
  <si>
    <t>1456</t>
  </si>
  <si>
    <t>42,67</t>
  </si>
  <si>
    <t>50,66</t>
  </si>
  <si>
    <t>193,64</t>
  </si>
  <si>
    <t>1475</t>
  </si>
  <si>
    <t>48,8</t>
  </si>
  <si>
    <t>47,65</t>
  </si>
  <si>
    <t>209,81</t>
  </si>
  <si>
    <t>1479</t>
  </si>
  <si>
    <t>45,63</t>
  </si>
  <si>
    <t>182,31</t>
  </si>
  <si>
    <t>1330</t>
  </si>
  <si>
    <t>46,04</t>
  </si>
  <si>
    <t>45,36</t>
  </si>
  <si>
    <t>198,79</t>
  </si>
  <si>
    <t>1406</t>
  </si>
  <si>
    <t>48,63</t>
  </si>
  <si>
    <t>55,59</t>
  </si>
  <si>
    <t>195,06</t>
  </si>
  <si>
    <t>1510</t>
  </si>
  <si>
    <r>
      <rPr>
        <b/>
        <sz val="12"/>
        <rFont val="Times New Roman"/>
        <family val="1"/>
        <charset val="204"/>
      </rPr>
      <t>Дни</t>
    </r>
  </si>
  <si>
    <r>
      <rPr>
        <b/>
        <sz val="12"/>
        <rFont val="Times New Roman"/>
        <family val="1"/>
        <charset val="204"/>
      </rPr>
      <t>Б, г</t>
    </r>
  </si>
  <si>
    <r>
      <rPr>
        <b/>
        <sz val="12"/>
        <rFont val="Times New Roman"/>
        <family val="1"/>
        <charset val="204"/>
      </rPr>
      <t>Ж,г</t>
    </r>
  </si>
  <si>
    <r>
      <rPr>
        <b/>
        <sz val="12"/>
        <rFont val="Times New Roman"/>
        <family val="1"/>
        <charset val="204"/>
      </rPr>
      <t>У, г</t>
    </r>
  </si>
  <si>
    <r>
      <rPr>
        <b/>
        <sz val="12"/>
        <rFont val="Times New Roman"/>
        <family val="1"/>
        <charset val="204"/>
      </rPr>
      <t>Э.Ц., ккал</t>
    </r>
  </si>
  <si>
    <r>
      <t xml:space="preserve">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                   </t>
    </r>
    <r>
      <rPr>
        <sz val="12"/>
        <color theme="1"/>
        <rFont val="Times New Roman"/>
        <family val="1"/>
        <charset val="204"/>
      </rPr>
      <t xml:space="preserve"> /______________________</t>
    </r>
  </si>
  <si>
    <t>*Сборник технологических карт, рецептур блюд кулинарных изделий для детского питания, Уфа 2014г.</t>
  </si>
  <si>
    <t>43,26</t>
  </si>
  <si>
    <t>52,32</t>
  </si>
  <si>
    <t>206,13</t>
  </si>
  <si>
    <t>1471</t>
  </si>
  <si>
    <t>47,17</t>
  </si>
  <si>
    <t>48,12</t>
  </si>
  <si>
    <t>197,57</t>
  </si>
  <si>
    <t>1430</t>
  </si>
  <si>
    <t>50,44</t>
  </si>
  <si>
    <t>52,46</t>
  </si>
  <si>
    <t>210,45</t>
  </si>
  <si>
    <t>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</si>
</sst>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2" borderId="0" applyNumberFormat="0" applyBorder="0" applyAlignment="0" applyProtection="0"/>
  </cellStyleXfs>
  <cellXfs count="154"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19" xfId="2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13" fillId="0" borderId="0" xfId="1" applyFont="1" applyFill="1"/>
    <xf numFmtId="0" fontId="13" fillId="0" borderId="0" xfId="1" applyFont="1" applyFill="1" applyBorder="1"/>
    <xf numFmtId="1" fontId="13" fillId="0" borderId="0" xfId="1" applyNumberFormat="1" applyFont="1" applyFill="1" applyBorder="1"/>
    <xf numFmtId="0" fontId="7" fillId="0" borderId="8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top" wrapText="1"/>
    </xf>
    <xf numFmtId="9" fontId="2" fillId="0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6" fillId="0" borderId="24" xfId="0" applyFont="1" applyFill="1" applyBorder="1"/>
    <xf numFmtId="0" fontId="6" fillId="0" borderId="12" xfId="0" applyFont="1" applyFill="1" applyBorder="1"/>
    <xf numFmtId="1" fontId="7" fillId="3" borderId="1" xfId="0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1" applyFont="1" applyFill="1" applyAlignment="1">
      <alignment horizontal="center" vertical="top"/>
    </xf>
    <xf numFmtId="2" fontId="2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center"/>
    </xf>
    <xf numFmtId="0" fontId="13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0" applyFont="1"/>
    <xf numFmtId="0" fontId="14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2" fillId="0" borderId="17" xfId="2" applyFont="1" applyFill="1" applyBorder="1" applyAlignment="1">
      <alignment horizontal="center" vertical="top" wrapText="1"/>
    </xf>
    <xf numFmtId="0" fontId="2" fillId="0" borderId="18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4"/>
  <sheetViews>
    <sheetView tabSelected="1" view="pageBreakPreview" zoomScale="70" zoomScaleNormal="100" zoomScaleSheetLayoutView="70" workbookViewId="0">
      <selection activeCell="F9" sqref="F9"/>
    </sheetView>
  </sheetViews>
  <sheetFormatPr defaultRowHeight="15.75" x14ac:dyDescent="0.2"/>
  <cols>
    <col min="1" max="1" width="64.85546875" style="5" customWidth="1"/>
    <col min="2" max="2" width="11.42578125" style="78" customWidth="1"/>
    <col min="3" max="3" width="13.28515625" style="78" customWidth="1"/>
    <col min="4" max="7" width="15.28515625" style="78" customWidth="1"/>
    <col min="8" max="8" width="15.28515625" style="7" customWidth="1"/>
    <col min="9" max="9" width="9.140625" style="2" hidden="1" customWidth="1"/>
    <col min="10" max="1017" width="8.7109375" style="2" customWidth="1"/>
    <col min="1018" max="16384" width="9.140625" style="2"/>
  </cols>
  <sheetData>
    <row r="1" spans="1:10" ht="30" customHeight="1" x14ac:dyDescent="0.2">
      <c r="C1" s="151"/>
      <c r="D1" s="151"/>
      <c r="E1" s="151"/>
      <c r="F1" s="151"/>
      <c r="G1" s="151"/>
      <c r="H1" s="151"/>
    </row>
    <row r="2" spans="1:10" ht="24.75" customHeight="1" x14ac:dyDescent="0.25">
      <c r="A2" s="134" t="s">
        <v>66</v>
      </c>
      <c r="B2" s="134"/>
      <c r="C2" s="134"/>
      <c r="D2" s="134"/>
      <c r="E2" s="134"/>
      <c r="F2" s="134"/>
      <c r="G2" s="134"/>
      <c r="H2" s="134"/>
      <c r="I2" s="134"/>
      <c r="J2" s="1"/>
    </row>
    <row r="3" spans="1:10" ht="16.5" customHeight="1" x14ac:dyDescent="0.25">
      <c r="A3" s="114" t="s">
        <v>124</v>
      </c>
      <c r="B3" s="115"/>
      <c r="C3" s="115"/>
      <c r="D3" s="115"/>
      <c r="E3" s="115"/>
      <c r="F3" s="115"/>
      <c r="G3" s="115"/>
      <c r="H3" s="115"/>
      <c r="I3" s="115"/>
      <c r="J3" s="3"/>
    </row>
    <row r="4" spans="1:10" ht="16.5" customHeight="1" x14ac:dyDescent="0.25">
      <c r="A4" s="114" t="s">
        <v>0</v>
      </c>
      <c r="B4" s="115"/>
      <c r="C4" s="115"/>
      <c r="D4" s="115"/>
      <c r="E4" s="115"/>
      <c r="F4" s="115"/>
      <c r="G4" s="115"/>
      <c r="H4" s="115"/>
      <c r="I4" s="115"/>
      <c r="J4" s="3"/>
    </row>
    <row r="5" spans="1:10" ht="16.5" customHeight="1" x14ac:dyDescent="0.25">
      <c r="A5" s="114" t="s">
        <v>163</v>
      </c>
      <c r="B5" s="115"/>
      <c r="C5" s="115"/>
      <c r="D5" s="115"/>
      <c r="E5" s="115"/>
      <c r="F5" s="115"/>
      <c r="G5" s="115"/>
      <c r="H5" s="115"/>
      <c r="I5" s="115"/>
      <c r="J5" s="4"/>
    </row>
    <row r="6" spans="1:10" ht="16.5" customHeight="1" thickBot="1" x14ac:dyDescent="0.25">
      <c r="C6" s="6"/>
    </row>
    <row r="7" spans="1:10" s="8" customFormat="1" ht="37.5" customHeight="1" thickBot="1" x14ac:dyDescent="0.25">
      <c r="A7" s="98" t="s">
        <v>21</v>
      </c>
      <c r="B7" s="75" t="s">
        <v>22</v>
      </c>
      <c r="C7" s="100" t="s">
        <v>23</v>
      </c>
      <c r="D7" s="102" t="s">
        <v>24</v>
      </c>
      <c r="E7" s="126" t="s">
        <v>31</v>
      </c>
      <c r="F7" s="128" t="s">
        <v>32</v>
      </c>
      <c r="G7" s="132" t="s">
        <v>25</v>
      </c>
      <c r="H7" s="104" t="s">
        <v>26</v>
      </c>
    </row>
    <row r="8" spans="1:10" s="8" customFormat="1" ht="37.5" customHeight="1" thickBot="1" x14ac:dyDescent="0.25">
      <c r="A8" s="99"/>
      <c r="B8" s="121" t="s">
        <v>27</v>
      </c>
      <c r="C8" s="101"/>
      <c r="D8" s="103"/>
      <c r="E8" s="127"/>
      <c r="F8" s="128"/>
      <c r="G8" s="146"/>
      <c r="H8" s="105"/>
    </row>
    <row r="9" spans="1:10" s="8" customFormat="1" ht="37.5" customHeight="1" thickBot="1" x14ac:dyDescent="0.25">
      <c r="A9" s="99"/>
      <c r="B9" s="122"/>
      <c r="C9" s="101"/>
      <c r="D9" s="103"/>
      <c r="E9" s="75" t="s">
        <v>28</v>
      </c>
      <c r="F9" s="24" t="s">
        <v>28</v>
      </c>
      <c r="G9" s="24" t="s">
        <v>28</v>
      </c>
      <c r="H9" s="105"/>
    </row>
    <row r="10" spans="1:10" s="8" customFormat="1" ht="33" customHeight="1" thickBot="1" x14ac:dyDescent="0.25">
      <c r="A10" s="99"/>
      <c r="B10" s="123"/>
      <c r="C10" s="101"/>
      <c r="D10" s="103"/>
      <c r="E10" s="25" t="s">
        <v>27</v>
      </c>
      <c r="F10" s="24" t="s">
        <v>27</v>
      </c>
      <c r="G10" s="24" t="s">
        <v>27</v>
      </c>
      <c r="H10" s="105"/>
    </row>
    <row r="11" spans="1:10" s="8" customFormat="1" ht="18.75" customHeight="1" thickBot="1" x14ac:dyDescent="0.25">
      <c r="A11" s="136" t="s">
        <v>1</v>
      </c>
      <c r="B11" s="137"/>
      <c r="C11" s="137"/>
      <c r="D11" s="137"/>
      <c r="E11" s="137"/>
      <c r="F11" s="137"/>
      <c r="G11" s="137"/>
      <c r="H11" s="137"/>
      <c r="I11" s="138"/>
    </row>
    <row r="12" spans="1:10" s="8" customFormat="1" ht="18" customHeight="1" thickBot="1" x14ac:dyDescent="0.25">
      <c r="A12" s="119" t="s">
        <v>67</v>
      </c>
      <c r="B12" s="120"/>
      <c r="C12" s="120"/>
      <c r="D12" s="120"/>
      <c r="E12" s="120"/>
      <c r="F12" s="120"/>
      <c r="G12" s="120"/>
      <c r="H12" s="120"/>
      <c r="I12" s="21"/>
    </row>
    <row r="13" spans="1:10" s="8" customFormat="1" ht="36" customHeight="1" thickBot="1" x14ac:dyDescent="0.25">
      <c r="A13" s="34" t="s">
        <v>68</v>
      </c>
      <c r="B13" s="36">
        <v>35</v>
      </c>
      <c r="C13" s="37">
        <v>2008</v>
      </c>
      <c r="D13" s="36">
        <v>3</v>
      </c>
      <c r="E13" s="37">
        <v>4.5</v>
      </c>
      <c r="F13" s="36">
        <v>8.6999999999999993</v>
      </c>
      <c r="G13" s="37">
        <v>7.4</v>
      </c>
      <c r="H13" s="36">
        <v>131</v>
      </c>
      <c r="I13" s="21"/>
    </row>
    <row r="14" spans="1:10" s="8" customFormat="1" ht="36" customHeight="1" thickBot="1" x14ac:dyDescent="0.25">
      <c r="A14" s="35" t="s">
        <v>69</v>
      </c>
      <c r="B14" s="38">
        <v>155</v>
      </c>
      <c r="C14" s="39">
        <v>2008</v>
      </c>
      <c r="D14" s="38">
        <v>189</v>
      </c>
      <c r="E14" s="39">
        <v>6.6</v>
      </c>
      <c r="F14" s="38">
        <v>6.9</v>
      </c>
      <c r="G14" s="39">
        <v>24.4</v>
      </c>
      <c r="H14" s="38">
        <v>183</v>
      </c>
      <c r="I14" s="21"/>
    </row>
    <row r="15" spans="1:10" s="8" customFormat="1" ht="36" customHeight="1" thickBot="1" x14ac:dyDescent="0.25">
      <c r="A15" s="34" t="s">
        <v>70</v>
      </c>
      <c r="B15" s="36">
        <v>200</v>
      </c>
      <c r="C15" s="37">
        <v>2008</v>
      </c>
      <c r="D15" s="36">
        <v>433</v>
      </c>
      <c r="E15" s="37">
        <v>2.9</v>
      </c>
      <c r="F15" s="36">
        <v>2.5</v>
      </c>
      <c r="G15" s="37">
        <v>24.8</v>
      </c>
      <c r="H15" s="36">
        <v>134</v>
      </c>
      <c r="I15" s="21"/>
    </row>
    <row r="16" spans="1:10" s="8" customFormat="1" ht="36" customHeight="1" thickBot="1" x14ac:dyDescent="0.25">
      <c r="A16" s="35" t="s">
        <v>71</v>
      </c>
      <c r="B16" s="38">
        <v>25</v>
      </c>
      <c r="C16" s="39" t="s">
        <v>5</v>
      </c>
      <c r="D16" s="38">
        <v>2</v>
      </c>
      <c r="E16" s="39">
        <v>2</v>
      </c>
      <c r="F16" s="38">
        <v>1.1599999999999999</v>
      </c>
      <c r="G16" s="39">
        <v>12.99</v>
      </c>
      <c r="H16" s="38">
        <v>71.89</v>
      </c>
      <c r="I16" s="21"/>
    </row>
    <row r="17" spans="1:9" s="8" customFormat="1" ht="36" customHeight="1" thickBot="1" x14ac:dyDescent="0.25">
      <c r="A17" s="9" t="s">
        <v>64</v>
      </c>
      <c r="B17" s="44">
        <v>100</v>
      </c>
      <c r="C17" s="45" t="s">
        <v>5</v>
      </c>
      <c r="D17" s="44">
        <v>9</v>
      </c>
      <c r="E17" s="45">
        <v>0.4</v>
      </c>
      <c r="F17" s="44">
        <v>0.4</v>
      </c>
      <c r="G17" s="45">
        <v>9.8000000000000007</v>
      </c>
      <c r="H17" s="44">
        <v>44.4</v>
      </c>
      <c r="I17" s="21"/>
    </row>
    <row r="18" spans="1:9" s="8" customFormat="1" ht="36" customHeight="1" thickBot="1" x14ac:dyDescent="0.25">
      <c r="A18" s="81" t="s">
        <v>18</v>
      </c>
      <c r="B18" s="66">
        <f>SUM(B13:B17)</f>
        <v>515</v>
      </c>
      <c r="C18" s="39"/>
      <c r="D18" s="38"/>
      <c r="E18" s="71">
        <f>SUM(E13:E17)</f>
        <v>16.399999999999999</v>
      </c>
      <c r="F18" s="40">
        <f>SUM(F13:F17)</f>
        <v>19.66</v>
      </c>
      <c r="G18" s="71">
        <f>SUM(G13:G17)</f>
        <v>79.389999999999986</v>
      </c>
      <c r="H18" s="40">
        <f>SUM(H13:H17)</f>
        <v>564.29</v>
      </c>
      <c r="I18" s="21"/>
    </row>
    <row r="19" spans="1:9" s="8" customFormat="1" ht="18.75" customHeight="1" thickBot="1" x14ac:dyDescent="0.25">
      <c r="A19" s="139" t="s">
        <v>29</v>
      </c>
      <c r="B19" s="140"/>
      <c r="C19" s="140"/>
      <c r="D19" s="140"/>
      <c r="E19" s="140"/>
      <c r="F19" s="140"/>
      <c r="G19" s="140"/>
      <c r="H19" s="140"/>
      <c r="I19" s="141"/>
    </row>
    <row r="20" spans="1:9" s="12" customFormat="1" ht="39" customHeight="1" thickBot="1" x14ac:dyDescent="0.25">
      <c r="A20" s="9" t="s">
        <v>156</v>
      </c>
      <c r="B20" s="52">
        <v>60</v>
      </c>
      <c r="C20" s="52">
        <v>2008</v>
      </c>
      <c r="D20" s="52">
        <v>20</v>
      </c>
      <c r="E20" s="52">
        <v>1.62</v>
      </c>
      <c r="F20" s="52">
        <v>3.06</v>
      </c>
      <c r="G20" s="52">
        <v>1.56</v>
      </c>
      <c r="H20" s="10">
        <v>40.200000000000003</v>
      </c>
      <c r="I20" s="8">
        <f t="shared" ref="I20:I26" si="0">(E20+G20)*4+F20*9</f>
        <v>40.26</v>
      </c>
    </row>
    <row r="21" spans="1:9" s="12" customFormat="1" ht="39" customHeight="1" thickBot="1" x14ac:dyDescent="0.25">
      <c r="A21" s="9" t="s">
        <v>35</v>
      </c>
      <c r="B21" s="52" t="s">
        <v>73</v>
      </c>
      <c r="C21" s="52">
        <v>2012</v>
      </c>
      <c r="D21" s="52">
        <v>76</v>
      </c>
      <c r="E21" s="52">
        <v>3.33</v>
      </c>
      <c r="F21" s="52">
        <v>4.2</v>
      </c>
      <c r="G21" s="52">
        <v>20.62</v>
      </c>
      <c r="H21" s="10">
        <v>111.7</v>
      </c>
      <c r="I21" s="8">
        <f t="shared" si="0"/>
        <v>133.60000000000002</v>
      </c>
    </row>
    <row r="22" spans="1:9" s="12" customFormat="1" ht="39" customHeight="1" thickBot="1" x14ac:dyDescent="0.25">
      <c r="A22" s="19" t="s">
        <v>36</v>
      </c>
      <c r="B22" s="64">
        <v>90</v>
      </c>
      <c r="C22" s="52">
        <v>2012</v>
      </c>
      <c r="D22" s="52">
        <v>282</v>
      </c>
      <c r="E22" s="52">
        <v>11.87</v>
      </c>
      <c r="F22" s="52">
        <v>11.94</v>
      </c>
      <c r="G22" s="52">
        <v>9.68</v>
      </c>
      <c r="H22" s="10">
        <v>190.12</v>
      </c>
      <c r="I22" s="8">
        <f t="shared" si="0"/>
        <v>193.65999999999997</v>
      </c>
    </row>
    <row r="23" spans="1:9" s="12" customFormat="1" ht="39" customHeight="1" thickBot="1" x14ac:dyDescent="0.25">
      <c r="A23" s="19" t="s">
        <v>37</v>
      </c>
      <c r="B23" s="52">
        <v>150</v>
      </c>
      <c r="C23" s="52" t="s">
        <v>2</v>
      </c>
      <c r="D23" s="52">
        <v>335</v>
      </c>
      <c r="E23" s="52">
        <v>4.5</v>
      </c>
      <c r="F23" s="52">
        <v>5.4</v>
      </c>
      <c r="G23" s="52">
        <v>20.3</v>
      </c>
      <c r="H23" s="10">
        <v>141</v>
      </c>
      <c r="I23" s="8">
        <f t="shared" si="0"/>
        <v>147.80000000000001</v>
      </c>
    </row>
    <row r="24" spans="1:9" s="12" customFormat="1" ht="39" customHeight="1" thickBot="1" x14ac:dyDescent="0.25">
      <c r="A24" s="9" t="s">
        <v>139</v>
      </c>
      <c r="B24" s="52">
        <v>200</v>
      </c>
      <c r="C24" s="52">
        <v>2008</v>
      </c>
      <c r="D24" s="52">
        <v>406</v>
      </c>
      <c r="E24" s="52">
        <v>0.7</v>
      </c>
      <c r="F24" s="52">
        <v>0.1</v>
      </c>
      <c r="G24" s="52">
        <v>37</v>
      </c>
      <c r="H24" s="10">
        <v>151</v>
      </c>
      <c r="I24" s="8">
        <f t="shared" si="0"/>
        <v>151.70000000000002</v>
      </c>
    </row>
    <row r="25" spans="1:9" s="12" customFormat="1" ht="39" customHeight="1" thickBot="1" x14ac:dyDescent="0.25">
      <c r="A25" s="9" t="s">
        <v>38</v>
      </c>
      <c r="B25" s="52">
        <v>40</v>
      </c>
      <c r="C25" s="64" t="s">
        <v>5</v>
      </c>
      <c r="D25" s="52">
        <v>1</v>
      </c>
      <c r="E25" s="52">
        <v>3.2</v>
      </c>
      <c r="F25" s="52">
        <v>1.7</v>
      </c>
      <c r="G25" s="52">
        <v>20.399999999999999</v>
      </c>
      <c r="H25" s="10">
        <v>92</v>
      </c>
      <c r="I25" s="8">
        <f t="shared" si="0"/>
        <v>109.69999999999999</v>
      </c>
    </row>
    <row r="26" spans="1:9" s="12" customFormat="1" ht="39" customHeight="1" thickBot="1" x14ac:dyDescent="0.25">
      <c r="A26" s="19" t="s">
        <v>39</v>
      </c>
      <c r="B26" s="52">
        <v>25</v>
      </c>
      <c r="C26" s="64" t="s">
        <v>5</v>
      </c>
      <c r="D26" s="52">
        <v>2</v>
      </c>
      <c r="E26" s="52">
        <v>2</v>
      </c>
      <c r="F26" s="52">
        <v>1.1599999999999999</v>
      </c>
      <c r="G26" s="52">
        <v>12.99</v>
      </c>
      <c r="H26" s="10">
        <v>71.89</v>
      </c>
      <c r="I26" s="8">
        <f t="shared" si="0"/>
        <v>70.400000000000006</v>
      </c>
    </row>
    <row r="27" spans="1:9" s="12" customFormat="1" ht="39" customHeight="1" thickBot="1" x14ac:dyDescent="0.25">
      <c r="A27" s="81" t="s">
        <v>18</v>
      </c>
      <c r="B27" s="66">
        <v>780</v>
      </c>
      <c r="C27" s="13"/>
      <c r="D27" s="13"/>
      <c r="E27" s="66">
        <f t="shared" ref="E27:G27" si="1">SUM(E20:E26)</f>
        <v>27.22</v>
      </c>
      <c r="F27" s="66">
        <f t="shared" si="1"/>
        <v>27.560000000000002</v>
      </c>
      <c r="G27" s="66">
        <f t="shared" si="1"/>
        <v>122.55</v>
      </c>
      <c r="H27" s="23">
        <f>SUM(H20:H26)</f>
        <v>797.91</v>
      </c>
      <c r="I27" s="8"/>
    </row>
    <row r="28" spans="1:9" s="12" customFormat="1" ht="33" customHeight="1" thickBot="1" x14ac:dyDescent="0.25">
      <c r="A28" s="135" t="s">
        <v>6</v>
      </c>
      <c r="B28" s="107"/>
      <c r="C28" s="22"/>
      <c r="D28" s="22"/>
      <c r="E28" s="66">
        <f>E18+E27</f>
        <v>43.62</v>
      </c>
      <c r="F28" s="66">
        <f t="shared" ref="F28:H28" si="2">F18+F27</f>
        <v>47.22</v>
      </c>
      <c r="G28" s="66">
        <f t="shared" si="2"/>
        <v>201.94</v>
      </c>
      <c r="H28" s="23">
        <f t="shared" si="2"/>
        <v>1362.1999999999998</v>
      </c>
      <c r="I28" s="8">
        <f>(E28+G28)*4+F28*9</f>
        <v>1407.22</v>
      </c>
    </row>
    <row r="29" spans="1:9" ht="27.75" hidden="1" customHeight="1" x14ac:dyDescent="0.2">
      <c r="A29" s="26"/>
      <c r="B29" s="27"/>
      <c r="D29" s="27"/>
      <c r="E29" s="28">
        <f>E28*4/$H$52</f>
        <v>0.11552518671539805</v>
      </c>
      <c r="F29" s="28">
        <f>F28*9/$H$52</f>
        <v>0.2813840775464802</v>
      </c>
      <c r="G29" s="28">
        <f>G28*4/$H$52</f>
        <v>0.53482705651782392</v>
      </c>
      <c r="H29" s="29"/>
      <c r="I29" s="8">
        <f>(E29+G29)*4+F29*9</f>
        <v>5.1338656708512094</v>
      </c>
    </row>
    <row r="30" spans="1:9" ht="16.5" customHeight="1" x14ac:dyDescent="0.2">
      <c r="A30" s="26"/>
      <c r="B30" s="27"/>
      <c r="D30" s="27"/>
      <c r="E30" s="27"/>
      <c r="F30" s="65"/>
      <c r="G30" s="65"/>
      <c r="H30" s="65"/>
      <c r="I30" s="8">
        <f>(E30+G30)*4+F30*9</f>
        <v>0</v>
      </c>
    </row>
    <row r="31" spans="1:9" ht="16.5" customHeight="1" thickBot="1" x14ac:dyDescent="0.25">
      <c r="C31" s="6"/>
      <c r="I31" s="8">
        <f>(E31+G31)*4+F31*9</f>
        <v>0</v>
      </c>
    </row>
    <row r="32" spans="1:9" s="12" customFormat="1" ht="37.5" customHeight="1" thickBot="1" x14ac:dyDescent="0.25">
      <c r="A32" s="98" t="s">
        <v>21</v>
      </c>
      <c r="B32" s="75" t="s">
        <v>22</v>
      </c>
      <c r="C32" s="100" t="s">
        <v>23</v>
      </c>
      <c r="D32" s="102" t="s">
        <v>24</v>
      </c>
      <c r="E32" s="126" t="s">
        <v>31</v>
      </c>
      <c r="F32" s="128" t="s">
        <v>32</v>
      </c>
      <c r="G32" s="132" t="s">
        <v>25</v>
      </c>
      <c r="H32" s="104" t="s">
        <v>26</v>
      </c>
      <c r="I32" s="8" t="e">
        <f>(E32+G32)*4+F32*9</f>
        <v>#VALUE!</v>
      </c>
    </row>
    <row r="33" spans="1:9" s="12" customFormat="1" ht="37.5" customHeight="1" thickBot="1" x14ac:dyDescent="0.25">
      <c r="A33" s="99"/>
      <c r="B33" s="121" t="s">
        <v>27</v>
      </c>
      <c r="C33" s="101"/>
      <c r="D33" s="103"/>
      <c r="E33" s="127"/>
      <c r="F33" s="128"/>
      <c r="G33" s="146"/>
      <c r="H33" s="105"/>
      <c r="I33" s="8"/>
    </row>
    <row r="34" spans="1:9" s="12" customFormat="1" ht="37.5" customHeight="1" thickBot="1" x14ac:dyDescent="0.25">
      <c r="A34" s="99"/>
      <c r="B34" s="122"/>
      <c r="C34" s="101"/>
      <c r="D34" s="103"/>
      <c r="E34" s="75" t="s">
        <v>28</v>
      </c>
      <c r="F34" s="24" t="s">
        <v>28</v>
      </c>
      <c r="G34" s="24" t="s">
        <v>28</v>
      </c>
      <c r="H34" s="105"/>
      <c r="I34" s="8"/>
    </row>
    <row r="35" spans="1:9" s="12" customFormat="1" ht="21" customHeight="1" thickBot="1" x14ac:dyDescent="0.25">
      <c r="A35" s="99"/>
      <c r="B35" s="123"/>
      <c r="C35" s="101"/>
      <c r="D35" s="103"/>
      <c r="E35" s="25" t="s">
        <v>27</v>
      </c>
      <c r="F35" s="24" t="s">
        <v>27</v>
      </c>
      <c r="G35" s="24" t="s">
        <v>27</v>
      </c>
      <c r="H35" s="105"/>
      <c r="I35" s="8" t="e">
        <f>(E35+G35)*4+F35*9</f>
        <v>#VALUE!</v>
      </c>
    </row>
    <row r="36" spans="1:9" s="12" customFormat="1" ht="19.5" customHeight="1" thickBot="1" x14ac:dyDescent="0.25">
      <c r="A36" s="142" t="s">
        <v>30</v>
      </c>
      <c r="B36" s="143"/>
      <c r="C36" s="143"/>
      <c r="D36" s="143"/>
      <c r="E36" s="143"/>
      <c r="F36" s="143"/>
      <c r="G36" s="143"/>
      <c r="H36" s="143"/>
      <c r="I36" s="113"/>
    </row>
    <row r="37" spans="1:9" s="12" customFormat="1" ht="19.5" customHeight="1" thickBot="1" x14ac:dyDescent="0.25">
      <c r="A37" s="124" t="s">
        <v>67</v>
      </c>
      <c r="B37" s="125"/>
      <c r="C37" s="125"/>
      <c r="D37" s="125"/>
      <c r="E37" s="125"/>
      <c r="F37" s="125"/>
      <c r="G37" s="125"/>
      <c r="H37" s="125"/>
      <c r="I37" s="18"/>
    </row>
    <row r="38" spans="1:9" s="12" customFormat="1" ht="33" customHeight="1" thickBot="1" x14ac:dyDescent="0.25">
      <c r="A38" s="9" t="s">
        <v>83</v>
      </c>
      <c r="B38" s="44">
        <v>25</v>
      </c>
      <c r="C38" s="45">
        <v>2008</v>
      </c>
      <c r="D38" s="44">
        <v>1</v>
      </c>
      <c r="E38" s="45">
        <v>1.1000000000000001</v>
      </c>
      <c r="F38" s="44">
        <v>6.4</v>
      </c>
      <c r="G38" s="45">
        <v>7.5</v>
      </c>
      <c r="H38" s="44">
        <v>110</v>
      </c>
      <c r="I38" s="18"/>
    </row>
    <row r="39" spans="1:9" s="12" customFormat="1" ht="33" customHeight="1" thickBot="1" x14ac:dyDescent="0.25">
      <c r="A39" s="43" t="s">
        <v>74</v>
      </c>
      <c r="B39" s="46" t="s">
        <v>140</v>
      </c>
      <c r="C39" s="47">
        <v>2008</v>
      </c>
      <c r="D39" s="46">
        <v>224</v>
      </c>
      <c r="E39" s="47">
        <v>19.399999999999999</v>
      </c>
      <c r="F39" s="46">
        <v>19.3</v>
      </c>
      <c r="G39" s="47">
        <v>35.090000000000003</v>
      </c>
      <c r="H39" s="46">
        <v>398</v>
      </c>
      <c r="I39" s="18"/>
    </row>
    <row r="40" spans="1:9" s="12" customFormat="1" ht="33" customHeight="1" thickBot="1" x14ac:dyDescent="0.25">
      <c r="A40" s="9" t="s">
        <v>75</v>
      </c>
      <c r="B40" s="44">
        <v>200</v>
      </c>
      <c r="C40" s="45">
        <v>2008</v>
      </c>
      <c r="D40" s="44">
        <v>432</v>
      </c>
      <c r="E40" s="45">
        <v>1.5</v>
      </c>
      <c r="F40" s="44">
        <v>1.3</v>
      </c>
      <c r="G40" s="45">
        <v>22.4</v>
      </c>
      <c r="H40" s="44">
        <v>107</v>
      </c>
      <c r="I40" s="18"/>
    </row>
    <row r="41" spans="1:9" s="12" customFormat="1" ht="33" customHeight="1" thickBot="1" x14ac:dyDescent="0.25">
      <c r="A41" s="43" t="s">
        <v>65</v>
      </c>
      <c r="B41" s="46">
        <v>100</v>
      </c>
      <c r="C41" s="47" t="s">
        <v>5</v>
      </c>
      <c r="D41" s="46">
        <v>3</v>
      </c>
      <c r="E41" s="47">
        <v>0.8</v>
      </c>
      <c r="F41" s="46">
        <v>0</v>
      </c>
      <c r="G41" s="47">
        <v>7.5</v>
      </c>
      <c r="H41" s="46">
        <v>38</v>
      </c>
      <c r="I41" s="18"/>
    </row>
    <row r="42" spans="1:9" s="12" customFormat="1" ht="33" customHeight="1" thickBot="1" x14ac:dyDescent="0.25">
      <c r="A42" s="81" t="s">
        <v>18</v>
      </c>
      <c r="B42" s="22">
        <v>475</v>
      </c>
      <c r="C42" s="42"/>
      <c r="D42" s="44"/>
      <c r="E42" s="48">
        <f>SUM(E38:E41)</f>
        <v>22.8</v>
      </c>
      <c r="F42" s="72">
        <f t="shared" ref="F42:H42" si="3">SUM(F38:F41)</f>
        <v>27.000000000000004</v>
      </c>
      <c r="G42" s="48">
        <f t="shared" si="3"/>
        <v>72.490000000000009</v>
      </c>
      <c r="H42" s="72">
        <f t="shared" si="3"/>
        <v>653</v>
      </c>
      <c r="I42" s="18"/>
    </row>
    <row r="43" spans="1:9" s="12" customFormat="1" ht="15.75" customHeight="1" thickBot="1" x14ac:dyDescent="0.25">
      <c r="A43" s="144" t="s">
        <v>29</v>
      </c>
      <c r="B43" s="145"/>
      <c r="C43" s="145"/>
      <c r="D43" s="145"/>
      <c r="E43" s="145"/>
      <c r="F43" s="145"/>
      <c r="G43" s="145"/>
      <c r="H43" s="145"/>
      <c r="I43" s="113"/>
    </row>
    <row r="44" spans="1:9" s="12" customFormat="1" ht="40.5" customHeight="1" thickBot="1" x14ac:dyDescent="0.25">
      <c r="A44" s="9" t="s">
        <v>150</v>
      </c>
      <c r="B44" s="52">
        <v>60</v>
      </c>
      <c r="C44" s="52" t="s">
        <v>2</v>
      </c>
      <c r="D44" s="52" t="s">
        <v>4</v>
      </c>
      <c r="E44" s="52">
        <v>0.96</v>
      </c>
      <c r="F44" s="52">
        <v>3.06</v>
      </c>
      <c r="G44" s="52">
        <v>4.62</v>
      </c>
      <c r="H44" s="10">
        <v>49.8</v>
      </c>
      <c r="I44" s="8">
        <f t="shared" ref="I44:I50" si="4">(E44+G44)*4+F44*9</f>
        <v>49.86</v>
      </c>
    </row>
    <row r="45" spans="1:9" s="12" customFormat="1" ht="40.5" customHeight="1" thickBot="1" x14ac:dyDescent="0.25">
      <c r="A45" s="19" t="s">
        <v>63</v>
      </c>
      <c r="B45" s="52" t="s">
        <v>76</v>
      </c>
      <c r="C45" s="52">
        <v>2012</v>
      </c>
      <c r="D45" s="52">
        <v>57</v>
      </c>
      <c r="E45" s="52">
        <v>3.1</v>
      </c>
      <c r="F45" s="52">
        <v>6.64</v>
      </c>
      <c r="G45" s="52">
        <v>12.76</v>
      </c>
      <c r="H45" s="10">
        <v>104.8</v>
      </c>
      <c r="I45" s="8">
        <f t="shared" si="4"/>
        <v>123.19999999999999</v>
      </c>
    </row>
    <row r="46" spans="1:9" s="12" customFormat="1" ht="40.5" customHeight="1" thickBot="1" x14ac:dyDescent="0.25">
      <c r="A46" s="9" t="s">
        <v>141</v>
      </c>
      <c r="B46" s="52">
        <v>240</v>
      </c>
      <c r="C46" s="52">
        <v>2012</v>
      </c>
      <c r="D46" s="52" t="s">
        <v>40</v>
      </c>
      <c r="E46" s="52">
        <v>15.57</v>
      </c>
      <c r="F46" s="52">
        <v>14.83</v>
      </c>
      <c r="G46" s="52">
        <v>23.9</v>
      </c>
      <c r="H46" s="10">
        <v>317.63</v>
      </c>
      <c r="I46" s="8">
        <f t="shared" si="4"/>
        <v>291.35000000000002</v>
      </c>
    </row>
    <row r="47" spans="1:9" s="12" customFormat="1" ht="40.5" customHeight="1" thickBot="1" x14ac:dyDescent="0.25">
      <c r="A47" s="19" t="s">
        <v>134</v>
      </c>
      <c r="B47" s="52">
        <v>200</v>
      </c>
      <c r="C47" s="52" t="s">
        <v>2</v>
      </c>
      <c r="D47" s="52">
        <v>394</v>
      </c>
      <c r="E47" s="52">
        <v>0.2</v>
      </c>
      <c r="F47" s="52">
        <v>0.2</v>
      </c>
      <c r="G47" s="52">
        <v>27.9</v>
      </c>
      <c r="H47" s="10">
        <v>115</v>
      </c>
      <c r="I47" s="8">
        <f t="shared" si="4"/>
        <v>114.19999999999999</v>
      </c>
    </row>
    <row r="48" spans="1:9" s="12" customFormat="1" ht="40.5" customHeight="1" thickBot="1" x14ac:dyDescent="0.25">
      <c r="A48" s="9" t="s">
        <v>38</v>
      </c>
      <c r="B48" s="52" t="s">
        <v>4</v>
      </c>
      <c r="C48" s="52" t="s">
        <v>5</v>
      </c>
      <c r="D48" s="52">
        <v>1</v>
      </c>
      <c r="E48" s="52">
        <v>3.2</v>
      </c>
      <c r="F48" s="52">
        <v>1.7</v>
      </c>
      <c r="G48" s="52">
        <v>20.399999999999999</v>
      </c>
      <c r="H48" s="10">
        <v>92</v>
      </c>
      <c r="I48" s="8">
        <f t="shared" si="4"/>
        <v>109.69999999999999</v>
      </c>
    </row>
    <row r="49" spans="1:9" s="12" customFormat="1" ht="40.5" customHeight="1" thickBot="1" x14ac:dyDescent="0.25">
      <c r="A49" s="19" t="s">
        <v>39</v>
      </c>
      <c r="B49" s="52">
        <v>25</v>
      </c>
      <c r="C49" s="52" t="s">
        <v>5</v>
      </c>
      <c r="D49" s="52">
        <v>2</v>
      </c>
      <c r="E49" s="52">
        <v>2</v>
      </c>
      <c r="F49" s="52">
        <v>1.1599999999999999</v>
      </c>
      <c r="G49" s="52">
        <v>12.99</v>
      </c>
      <c r="H49" s="10">
        <v>71.89</v>
      </c>
      <c r="I49" s="8">
        <f t="shared" si="4"/>
        <v>70.400000000000006</v>
      </c>
    </row>
    <row r="50" spans="1:9" s="12" customFormat="1" ht="40.5" customHeight="1" thickBot="1" x14ac:dyDescent="0.25">
      <c r="A50" s="19" t="s">
        <v>77</v>
      </c>
      <c r="B50" s="13">
        <v>30</v>
      </c>
      <c r="C50" s="13" t="s">
        <v>5</v>
      </c>
      <c r="D50" s="13">
        <v>4</v>
      </c>
      <c r="E50" s="52">
        <v>0.8</v>
      </c>
      <c r="F50" s="52">
        <v>1</v>
      </c>
      <c r="G50" s="52">
        <v>20</v>
      </c>
      <c r="H50" s="10">
        <v>106.2</v>
      </c>
      <c r="I50" s="8">
        <f t="shared" si="4"/>
        <v>92.2</v>
      </c>
    </row>
    <row r="51" spans="1:9" s="12" customFormat="1" ht="40.5" customHeight="1" thickBot="1" x14ac:dyDescent="0.25">
      <c r="A51" s="81" t="s">
        <v>18</v>
      </c>
      <c r="B51" s="22">
        <v>800</v>
      </c>
      <c r="C51" s="13"/>
      <c r="D51" s="13"/>
      <c r="E51" s="66">
        <f t="shared" ref="E51:H51" si="5">SUM(E44:E50)</f>
        <v>25.830000000000002</v>
      </c>
      <c r="F51" s="66">
        <f t="shared" si="5"/>
        <v>28.59</v>
      </c>
      <c r="G51" s="66">
        <f t="shared" si="5"/>
        <v>122.57000000000001</v>
      </c>
      <c r="H51" s="23">
        <f t="shared" si="5"/>
        <v>857.32</v>
      </c>
      <c r="I51" s="8"/>
    </row>
    <row r="52" spans="1:9" s="12" customFormat="1" ht="40.5" customHeight="1" thickBot="1" x14ac:dyDescent="0.25">
      <c r="A52" s="135" t="s">
        <v>6</v>
      </c>
      <c r="B52" s="107"/>
      <c r="C52" s="13"/>
      <c r="D52" s="13"/>
      <c r="E52" s="66">
        <f>E42+E51</f>
        <v>48.63</v>
      </c>
      <c r="F52" s="66">
        <f t="shared" ref="F52:H52" si="6">F42+F51</f>
        <v>55.59</v>
      </c>
      <c r="G52" s="66">
        <f t="shared" si="6"/>
        <v>195.06</v>
      </c>
      <c r="H52" s="23">
        <f t="shared" si="6"/>
        <v>1510.3200000000002</v>
      </c>
      <c r="I52" s="8">
        <f>(E52+G52)*4+F52*9</f>
        <v>1475.0700000000002</v>
      </c>
    </row>
    <row r="53" spans="1:9" ht="0.75" customHeight="1" x14ac:dyDescent="0.25">
      <c r="A53" s="30"/>
      <c r="E53" s="28">
        <f>E52*4/$H$52</f>
        <v>0.12879389798188462</v>
      </c>
      <c r="F53" s="28">
        <f>F52*9/$H$52</f>
        <v>0.33126092483712061</v>
      </c>
      <c r="G53" s="28">
        <f>G52*4/$H$52</f>
        <v>0.5166057524233274</v>
      </c>
      <c r="H53" s="65"/>
      <c r="I53" s="8">
        <f>(E53+G53)*4+F53*9</f>
        <v>5.5629469251549333</v>
      </c>
    </row>
    <row r="54" spans="1:9" ht="16.5" customHeight="1" x14ac:dyDescent="0.2">
      <c r="I54" s="8">
        <f>(E54+G54)*4+F54*9</f>
        <v>0</v>
      </c>
    </row>
    <row r="55" spans="1:9" ht="16.5" customHeight="1" thickBot="1" x14ac:dyDescent="0.25">
      <c r="C55" s="6"/>
      <c r="I55" s="8">
        <f>(E55+G55)*4+F55*9</f>
        <v>0</v>
      </c>
    </row>
    <row r="56" spans="1:9" s="12" customFormat="1" ht="38.25" customHeight="1" thickBot="1" x14ac:dyDescent="0.25">
      <c r="A56" s="98" t="s">
        <v>21</v>
      </c>
      <c r="B56" s="75" t="s">
        <v>22</v>
      </c>
      <c r="C56" s="100" t="s">
        <v>23</v>
      </c>
      <c r="D56" s="102" t="s">
        <v>24</v>
      </c>
      <c r="E56" s="126" t="s">
        <v>31</v>
      </c>
      <c r="F56" s="128" t="s">
        <v>32</v>
      </c>
      <c r="G56" s="132" t="s">
        <v>25</v>
      </c>
      <c r="H56" s="104" t="s">
        <v>26</v>
      </c>
      <c r="I56" s="8" t="e">
        <f>(E56+G56)*4+F56*9</f>
        <v>#VALUE!</v>
      </c>
    </row>
    <row r="57" spans="1:9" s="12" customFormat="1" ht="38.25" customHeight="1" thickBot="1" x14ac:dyDescent="0.25">
      <c r="A57" s="99"/>
      <c r="B57" s="121" t="s">
        <v>27</v>
      </c>
      <c r="C57" s="101"/>
      <c r="D57" s="103"/>
      <c r="E57" s="127"/>
      <c r="F57" s="128"/>
      <c r="G57" s="146"/>
      <c r="H57" s="105"/>
      <c r="I57" s="8"/>
    </row>
    <row r="58" spans="1:9" s="12" customFormat="1" ht="38.25" customHeight="1" thickBot="1" x14ac:dyDescent="0.25">
      <c r="A58" s="99"/>
      <c r="B58" s="122"/>
      <c r="C58" s="101"/>
      <c r="D58" s="103"/>
      <c r="E58" s="75" t="s">
        <v>28</v>
      </c>
      <c r="F58" s="24" t="s">
        <v>28</v>
      </c>
      <c r="G58" s="24" t="s">
        <v>28</v>
      </c>
      <c r="H58" s="105"/>
      <c r="I58" s="8"/>
    </row>
    <row r="59" spans="1:9" s="12" customFormat="1" ht="31.5" customHeight="1" thickBot="1" x14ac:dyDescent="0.25">
      <c r="A59" s="99"/>
      <c r="B59" s="123"/>
      <c r="C59" s="101"/>
      <c r="D59" s="103"/>
      <c r="E59" s="25" t="s">
        <v>27</v>
      </c>
      <c r="F59" s="24" t="s">
        <v>27</v>
      </c>
      <c r="G59" s="24" t="s">
        <v>27</v>
      </c>
      <c r="H59" s="105"/>
      <c r="I59" s="8" t="e">
        <f>(E59+G59)*4+F59*9</f>
        <v>#VALUE!</v>
      </c>
    </row>
    <row r="60" spans="1:9" s="12" customFormat="1" ht="19.5" customHeight="1" thickBot="1" x14ac:dyDescent="0.25">
      <c r="A60" s="108" t="s">
        <v>7</v>
      </c>
      <c r="B60" s="109"/>
      <c r="C60" s="109"/>
      <c r="D60" s="109"/>
      <c r="E60" s="109"/>
      <c r="F60" s="109"/>
      <c r="G60" s="109"/>
      <c r="H60" s="109"/>
      <c r="I60" s="110"/>
    </row>
    <row r="61" spans="1:9" s="12" customFormat="1" ht="19.5" customHeight="1" thickBot="1" x14ac:dyDescent="0.25">
      <c r="A61" s="124" t="s">
        <v>67</v>
      </c>
      <c r="B61" s="125"/>
      <c r="C61" s="125"/>
      <c r="D61" s="125"/>
      <c r="E61" s="125"/>
      <c r="F61" s="125"/>
      <c r="G61" s="125"/>
      <c r="H61" s="125"/>
      <c r="I61" s="18"/>
    </row>
    <row r="62" spans="1:9" s="12" customFormat="1" ht="30" customHeight="1" thickBot="1" x14ac:dyDescent="0.25">
      <c r="A62" s="9" t="s">
        <v>103</v>
      </c>
      <c r="B62" s="44">
        <v>40</v>
      </c>
      <c r="C62" s="45">
        <v>2008</v>
      </c>
      <c r="D62" s="44">
        <v>2</v>
      </c>
      <c r="E62" s="45">
        <v>1.2</v>
      </c>
      <c r="F62" s="44">
        <v>4.3</v>
      </c>
      <c r="G62" s="45">
        <v>22</v>
      </c>
      <c r="H62" s="44">
        <v>132</v>
      </c>
      <c r="I62" s="18"/>
    </row>
    <row r="63" spans="1:9" s="12" customFormat="1" ht="30" customHeight="1" thickBot="1" x14ac:dyDescent="0.25">
      <c r="A63" s="9" t="s">
        <v>79</v>
      </c>
      <c r="B63" s="44">
        <v>155</v>
      </c>
      <c r="C63" s="45">
        <v>2008</v>
      </c>
      <c r="D63" s="44">
        <v>189</v>
      </c>
      <c r="E63" s="45">
        <v>5.6</v>
      </c>
      <c r="F63" s="44">
        <v>6.4</v>
      </c>
      <c r="G63" s="45">
        <v>22</v>
      </c>
      <c r="H63" s="44">
        <v>179</v>
      </c>
      <c r="I63" s="18"/>
    </row>
    <row r="64" spans="1:9" s="12" customFormat="1" ht="30" customHeight="1" thickBot="1" x14ac:dyDescent="0.25">
      <c r="A64" s="9" t="s">
        <v>80</v>
      </c>
      <c r="B64" s="44">
        <v>200</v>
      </c>
      <c r="C64" s="45">
        <v>2008</v>
      </c>
      <c r="D64" s="44">
        <v>430</v>
      </c>
      <c r="E64" s="45">
        <v>0.2</v>
      </c>
      <c r="F64" s="44">
        <v>0</v>
      </c>
      <c r="G64" s="45">
        <v>15</v>
      </c>
      <c r="H64" s="44">
        <v>60</v>
      </c>
      <c r="I64" s="18"/>
    </row>
    <row r="65" spans="1:9" s="12" customFormat="1" ht="30" customHeight="1" thickBot="1" x14ac:dyDescent="0.25">
      <c r="A65" s="62" t="s">
        <v>94</v>
      </c>
      <c r="B65" s="14">
        <v>20</v>
      </c>
      <c r="C65" s="52" t="s">
        <v>5</v>
      </c>
      <c r="D65" s="14">
        <v>5</v>
      </c>
      <c r="E65" s="52">
        <v>1.5</v>
      </c>
      <c r="F65" s="14">
        <v>2.06</v>
      </c>
      <c r="G65" s="52">
        <v>14</v>
      </c>
      <c r="H65" s="53">
        <v>83.3</v>
      </c>
      <c r="I65" s="51"/>
    </row>
    <row r="66" spans="1:9" s="12" customFormat="1" ht="30" customHeight="1" thickBot="1" x14ac:dyDescent="0.25">
      <c r="A66" s="19" t="s">
        <v>39</v>
      </c>
      <c r="B66" s="52">
        <v>25</v>
      </c>
      <c r="C66" s="52" t="s">
        <v>5</v>
      </c>
      <c r="D66" s="52">
        <v>2</v>
      </c>
      <c r="E66" s="52">
        <v>2</v>
      </c>
      <c r="F66" s="52">
        <v>1.1599999999999999</v>
      </c>
      <c r="G66" s="52">
        <v>12.99</v>
      </c>
      <c r="H66" s="10">
        <v>71.89</v>
      </c>
      <c r="I66" s="18"/>
    </row>
    <row r="67" spans="1:9" s="12" customFormat="1" ht="30" customHeight="1" thickBot="1" x14ac:dyDescent="0.25">
      <c r="A67" s="9" t="s">
        <v>64</v>
      </c>
      <c r="B67" s="44">
        <v>100</v>
      </c>
      <c r="C67" s="45" t="s">
        <v>5</v>
      </c>
      <c r="D67" s="44">
        <v>9</v>
      </c>
      <c r="E67" s="45">
        <v>0.4</v>
      </c>
      <c r="F67" s="44">
        <v>0.4</v>
      </c>
      <c r="G67" s="45">
        <v>9.8000000000000007</v>
      </c>
      <c r="H67" s="44">
        <v>44.4</v>
      </c>
      <c r="I67" s="18"/>
    </row>
    <row r="68" spans="1:9" s="12" customFormat="1" ht="30" customHeight="1" thickBot="1" x14ac:dyDescent="0.25">
      <c r="A68" s="81" t="s">
        <v>18</v>
      </c>
      <c r="B68" s="66">
        <f>SUM(B62:B67)</f>
        <v>540</v>
      </c>
      <c r="C68" s="48"/>
      <c r="D68" s="72"/>
      <c r="E68" s="48">
        <f t="shared" ref="E68:H68" si="7">SUM(E62:E67)</f>
        <v>10.9</v>
      </c>
      <c r="F68" s="72">
        <f t="shared" si="7"/>
        <v>14.32</v>
      </c>
      <c r="G68" s="48">
        <f t="shared" si="7"/>
        <v>95.789999999999992</v>
      </c>
      <c r="H68" s="72">
        <f t="shared" si="7"/>
        <v>570.59</v>
      </c>
      <c r="I68" s="18"/>
    </row>
    <row r="69" spans="1:9" s="12" customFormat="1" ht="15.75" customHeight="1" thickBot="1" x14ac:dyDescent="0.25">
      <c r="A69" s="108" t="s">
        <v>29</v>
      </c>
      <c r="B69" s="109"/>
      <c r="C69" s="109"/>
      <c r="D69" s="109"/>
      <c r="E69" s="109"/>
      <c r="F69" s="109"/>
      <c r="G69" s="109"/>
      <c r="H69" s="109"/>
      <c r="I69" s="110"/>
    </row>
    <row r="70" spans="1:9" s="12" customFormat="1" ht="39" customHeight="1" thickBot="1" x14ac:dyDescent="0.25">
      <c r="A70" s="9" t="s">
        <v>151</v>
      </c>
      <c r="B70" s="52">
        <v>60</v>
      </c>
      <c r="C70" s="52">
        <v>2008</v>
      </c>
      <c r="D70" s="52">
        <v>51</v>
      </c>
      <c r="E70" s="52">
        <v>0.8</v>
      </c>
      <c r="F70" s="52">
        <v>6.1</v>
      </c>
      <c r="G70" s="52">
        <v>4</v>
      </c>
      <c r="H70" s="10">
        <v>73.8</v>
      </c>
      <c r="I70" s="8">
        <f>(E70+G70)*4+F70*9</f>
        <v>74.099999999999994</v>
      </c>
    </row>
    <row r="71" spans="1:9" s="12" customFormat="1" ht="39" customHeight="1" thickBot="1" x14ac:dyDescent="0.25">
      <c r="A71" s="9" t="s">
        <v>41</v>
      </c>
      <c r="B71" s="52">
        <v>200</v>
      </c>
      <c r="C71" s="52">
        <v>2012</v>
      </c>
      <c r="D71" s="52">
        <v>82</v>
      </c>
      <c r="E71" s="11">
        <v>3.1</v>
      </c>
      <c r="F71" s="11">
        <v>2.2400000000000002</v>
      </c>
      <c r="G71" s="11">
        <v>14.2</v>
      </c>
      <c r="H71" s="10">
        <v>93.6</v>
      </c>
      <c r="I71" s="8">
        <f>(E71+G71)*4+F71*9</f>
        <v>89.360000000000014</v>
      </c>
    </row>
    <row r="72" spans="1:9" s="12" customFormat="1" ht="39" customHeight="1" thickBot="1" x14ac:dyDescent="0.25">
      <c r="A72" s="9" t="s">
        <v>82</v>
      </c>
      <c r="B72" s="52">
        <v>100</v>
      </c>
      <c r="C72" s="52">
        <v>2012</v>
      </c>
      <c r="D72" s="52">
        <v>90</v>
      </c>
      <c r="E72" s="11">
        <v>15.7</v>
      </c>
      <c r="F72" s="11">
        <v>15.9</v>
      </c>
      <c r="G72" s="11">
        <v>3.1</v>
      </c>
      <c r="H72" s="10">
        <v>216</v>
      </c>
      <c r="I72" s="8"/>
    </row>
    <row r="73" spans="1:9" s="12" customFormat="1" ht="39" customHeight="1" thickBot="1" x14ac:dyDescent="0.25">
      <c r="A73" s="19" t="s">
        <v>60</v>
      </c>
      <c r="B73" s="52">
        <v>150</v>
      </c>
      <c r="C73" s="52">
        <v>2008</v>
      </c>
      <c r="D73" s="52">
        <v>323</v>
      </c>
      <c r="E73" s="11">
        <v>3.6</v>
      </c>
      <c r="F73" s="11">
        <v>4.5999999999999996</v>
      </c>
      <c r="G73" s="11">
        <v>35.700000000000003</v>
      </c>
      <c r="H73" s="10">
        <v>200</v>
      </c>
      <c r="I73" s="8">
        <f>(E73+G73)*4+F73*9</f>
        <v>198.60000000000002</v>
      </c>
    </row>
    <row r="74" spans="1:9" s="12" customFormat="1" ht="39" customHeight="1" thickBot="1" x14ac:dyDescent="0.25">
      <c r="A74" s="19" t="s">
        <v>137</v>
      </c>
      <c r="B74" s="52">
        <v>200</v>
      </c>
      <c r="C74" s="52" t="s">
        <v>2</v>
      </c>
      <c r="D74" s="52">
        <v>399</v>
      </c>
      <c r="E74" s="52">
        <v>0.5</v>
      </c>
      <c r="F74" s="52">
        <v>0.1</v>
      </c>
      <c r="G74" s="52">
        <v>30</v>
      </c>
      <c r="H74" s="10">
        <v>140</v>
      </c>
      <c r="I74" s="8">
        <f>(E74+G74)*4+F74*9</f>
        <v>122.9</v>
      </c>
    </row>
    <row r="75" spans="1:9" s="12" customFormat="1" ht="39" customHeight="1" thickBot="1" x14ac:dyDescent="0.25">
      <c r="A75" s="9" t="s">
        <v>38</v>
      </c>
      <c r="B75" s="52" t="s">
        <v>4</v>
      </c>
      <c r="C75" s="52" t="s">
        <v>5</v>
      </c>
      <c r="D75" s="52">
        <v>1</v>
      </c>
      <c r="E75" s="52">
        <v>3.2</v>
      </c>
      <c r="F75" s="52">
        <v>1.7</v>
      </c>
      <c r="G75" s="52">
        <v>20.399999999999999</v>
      </c>
      <c r="H75" s="10">
        <v>92</v>
      </c>
      <c r="I75" s="8">
        <f>(E75+G75)*4+F75*9</f>
        <v>109.69999999999999</v>
      </c>
    </row>
    <row r="76" spans="1:9" s="12" customFormat="1" ht="39" customHeight="1" thickBot="1" x14ac:dyDescent="0.25">
      <c r="A76" s="19" t="s">
        <v>39</v>
      </c>
      <c r="B76" s="52">
        <v>25</v>
      </c>
      <c r="C76" s="52" t="s">
        <v>5</v>
      </c>
      <c r="D76" s="52">
        <v>2</v>
      </c>
      <c r="E76" s="52">
        <v>2</v>
      </c>
      <c r="F76" s="52">
        <v>1.1599999999999999</v>
      </c>
      <c r="G76" s="52">
        <v>12.99</v>
      </c>
      <c r="H76" s="10">
        <v>71.89</v>
      </c>
      <c r="I76" s="8">
        <f>(E76+G76)*4+F76*9</f>
        <v>70.400000000000006</v>
      </c>
    </row>
    <row r="77" spans="1:9" s="12" customFormat="1" ht="39" customHeight="1" thickBot="1" x14ac:dyDescent="0.25">
      <c r="A77" s="19" t="s">
        <v>81</v>
      </c>
      <c r="B77" s="52" t="s">
        <v>42</v>
      </c>
      <c r="C77" s="52" t="s">
        <v>5</v>
      </c>
      <c r="D77" s="52">
        <v>6</v>
      </c>
      <c r="E77" s="11">
        <v>3.7</v>
      </c>
      <c r="F77" s="11">
        <v>2.5</v>
      </c>
      <c r="G77" s="11">
        <v>4.9000000000000004</v>
      </c>
      <c r="H77" s="10">
        <v>87</v>
      </c>
      <c r="I77" s="8">
        <f>(E77+G77)*4+F77*9</f>
        <v>56.900000000000006</v>
      </c>
    </row>
    <row r="78" spans="1:9" s="12" customFormat="1" ht="39" customHeight="1" thickBot="1" x14ac:dyDescent="0.25">
      <c r="A78" s="81" t="s">
        <v>18</v>
      </c>
      <c r="B78" s="22">
        <v>875</v>
      </c>
      <c r="C78" s="13"/>
      <c r="D78" s="13"/>
      <c r="E78" s="41">
        <f t="shared" ref="E78:H78" si="8">SUM(E70:E77)</f>
        <v>32.6</v>
      </c>
      <c r="F78" s="41">
        <f t="shared" si="8"/>
        <v>34.300000000000004</v>
      </c>
      <c r="G78" s="41">
        <f t="shared" si="8"/>
        <v>125.29</v>
      </c>
      <c r="H78" s="23">
        <f t="shared" si="8"/>
        <v>974.29</v>
      </c>
      <c r="I78" s="8"/>
    </row>
    <row r="79" spans="1:9" s="12" customFormat="1" ht="32.25" customHeight="1" thickBot="1" x14ac:dyDescent="0.25">
      <c r="A79" s="135" t="s">
        <v>6</v>
      </c>
      <c r="B79" s="107"/>
      <c r="C79" s="13"/>
      <c r="D79" s="13"/>
      <c r="E79" s="41">
        <f t="shared" ref="E79:H79" si="9">E68+E78</f>
        <v>43.5</v>
      </c>
      <c r="F79" s="41">
        <f t="shared" si="9"/>
        <v>48.620000000000005</v>
      </c>
      <c r="G79" s="41">
        <f t="shared" si="9"/>
        <v>221.07999999999998</v>
      </c>
      <c r="H79" s="23">
        <f t="shared" si="9"/>
        <v>1544.88</v>
      </c>
      <c r="I79" s="8">
        <f>(E79+G79)*4+F79*9</f>
        <v>1495.9</v>
      </c>
    </row>
    <row r="80" spans="1:9" ht="0.75" customHeight="1" x14ac:dyDescent="0.2">
      <c r="A80" s="26"/>
      <c r="B80" s="27"/>
      <c r="D80" s="27"/>
      <c r="E80" s="28">
        <f>E79*4/$H$52</f>
        <v>0.11520737327188939</v>
      </c>
      <c r="F80" s="28">
        <f>F79*9/$H$52</f>
        <v>0.28972668043858257</v>
      </c>
      <c r="G80" s="28">
        <f>G79*4/$H$52</f>
        <v>0.58551830075745526</v>
      </c>
      <c r="H80" s="29"/>
      <c r="I80" s="8">
        <f>(E80+G80)*4+F80*9</f>
        <v>5.4104428200646222</v>
      </c>
    </row>
    <row r="81" spans="1:9" ht="16.5" customHeight="1" x14ac:dyDescent="0.2">
      <c r="A81" s="26"/>
      <c r="B81" s="27"/>
      <c r="C81" s="27"/>
      <c r="D81" s="27"/>
      <c r="E81" s="65"/>
      <c r="F81" s="65"/>
      <c r="G81" s="65"/>
      <c r="H81" s="65"/>
      <c r="I81" s="8">
        <f>(E81+G81)*4+F81*9</f>
        <v>0</v>
      </c>
    </row>
    <row r="82" spans="1:9" ht="16.5" customHeight="1" thickBot="1" x14ac:dyDescent="0.25">
      <c r="C82" s="6"/>
      <c r="I82" s="8">
        <f>(E82+G82)*4+F82*9</f>
        <v>0</v>
      </c>
    </row>
    <row r="83" spans="1:9" s="12" customFormat="1" ht="37.5" customHeight="1" thickBot="1" x14ac:dyDescent="0.25">
      <c r="A83" s="98" t="s">
        <v>21</v>
      </c>
      <c r="B83" s="75" t="s">
        <v>22</v>
      </c>
      <c r="C83" s="100" t="s">
        <v>23</v>
      </c>
      <c r="D83" s="102" t="s">
        <v>24</v>
      </c>
      <c r="E83" s="126" t="s">
        <v>31</v>
      </c>
      <c r="F83" s="128" t="s">
        <v>32</v>
      </c>
      <c r="G83" s="132" t="s">
        <v>25</v>
      </c>
      <c r="H83" s="104" t="s">
        <v>26</v>
      </c>
      <c r="I83" s="8" t="e">
        <f>(E83+G83)*4+F83*9</f>
        <v>#VALUE!</v>
      </c>
    </row>
    <row r="84" spans="1:9" s="12" customFormat="1" ht="37.5" customHeight="1" thickBot="1" x14ac:dyDescent="0.25">
      <c r="A84" s="99"/>
      <c r="B84" s="121" t="s">
        <v>27</v>
      </c>
      <c r="C84" s="101"/>
      <c r="D84" s="103"/>
      <c r="E84" s="127"/>
      <c r="F84" s="128"/>
      <c r="G84" s="146"/>
      <c r="H84" s="105"/>
      <c r="I84" s="8"/>
    </row>
    <row r="85" spans="1:9" s="12" customFormat="1" ht="37.5" customHeight="1" thickBot="1" x14ac:dyDescent="0.25">
      <c r="A85" s="99"/>
      <c r="B85" s="122"/>
      <c r="C85" s="101"/>
      <c r="D85" s="103"/>
      <c r="E85" s="75" t="s">
        <v>28</v>
      </c>
      <c r="F85" s="24" t="s">
        <v>28</v>
      </c>
      <c r="G85" s="24" t="s">
        <v>28</v>
      </c>
      <c r="H85" s="105"/>
      <c r="I85" s="8"/>
    </row>
    <row r="86" spans="1:9" s="12" customFormat="1" ht="21" customHeight="1" thickBot="1" x14ac:dyDescent="0.25">
      <c r="A86" s="99"/>
      <c r="B86" s="123"/>
      <c r="C86" s="101"/>
      <c r="D86" s="103"/>
      <c r="E86" s="25" t="s">
        <v>27</v>
      </c>
      <c r="F86" s="24" t="s">
        <v>27</v>
      </c>
      <c r="G86" s="24" t="s">
        <v>27</v>
      </c>
      <c r="H86" s="105"/>
      <c r="I86" s="8" t="e">
        <f>(E86+G86)*4+F86*9</f>
        <v>#VALUE!</v>
      </c>
    </row>
    <row r="87" spans="1:9" s="12" customFormat="1" ht="19.5" customHeight="1" thickBot="1" x14ac:dyDescent="0.25">
      <c r="A87" s="108" t="s">
        <v>8</v>
      </c>
      <c r="B87" s="109"/>
      <c r="C87" s="109"/>
      <c r="D87" s="109"/>
      <c r="E87" s="109"/>
      <c r="F87" s="109"/>
      <c r="G87" s="109"/>
      <c r="H87" s="109"/>
      <c r="I87" s="110"/>
    </row>
    <row r="88" spans="1:9" s="12" customFormat="1" ht="17.25" customHeight="1" thickBot="1" x14ac:dyDescent="0.25">
      <c r="A88" s="124" t="s">
        <v>67</v>
      </c>
      <c r="B88" s="125"/>
      <c r="C88" s="125"/>
      <c r="D88" s="125"/>
      <c r="E88" s="125"/>
      <c r="F88" s="125"/>
      <c r="G88" s="125"/>
      <c r="H88" s="125"/>
      <c r="I88" s="18"/>
    </row>
    <row r="89" spans="1:9" s="12" customFormat="1" ht="34.5" customHeight="1" thickBot="1" x14ac:dyDescent="0.25">
      <c r="A89" s="9" t="s">
        <v>83</v>
      </c>
      <c r="B89" s="44">
        <v>25</v>
      </c>
      <c r="C89" s="45">
        <v>2008</v>
      </c>
      <c r="D89" s="44">
        <v>1</v>
      </c>
      <c r="E89" s="45">
        <v>1.1000000000000001</v>
      </c>
      <c r="F89" s="44">
        <v>6.4</v>
      </c>
      <c r="G89" s="45">
        <v>7.5</v>
      </c>
      <c r="H89" s="44">
        <v>110</v>
      </c>
      <c r="I89" s="18"/>
    </row>
    <row r="90" spans="1:9" s="12" customFormat="1" ht="34.5" customHeight="1" thickBot="1" x14ac:dyDescent="0.25">
      <c r="A90" s="9" t="s">
        <v>84</v>
      </c>
      <c r="B90" s="44">
        <v>150</v>
      </c>
      <c r="C90" s="45">
        <v>2008</v>
      </c>
      <c r="D90" s="44">
        <v>214</v>
      </c>
      <c r="E90" s="45">
        <v>14.4</v>
      </c>
      <c r="F90" s="44">
        <v>18.87</v>
      </c>
      <c r="G90" s="45">
        <v>5.72</v>
      </c>
      <c r="H90" s="44">
        <v>283.63</v>
      </c>
      <c r="I90" s="18"/>
    </row>
    <row r="91" spans="1:9" s="12" customFormat="1" ht="34.5" customHeight="1" thickBot="1" x14ac:dyDescent="0.25">
      <c r="A91" s="9" t="s">
        <v>85</v>
      </c>
      <c r="B91" s="44" t="s">
        <v>86</v>
      </c>
      <c r="C91" s="45">
        <v>2008</v>
      </c>
      <c r="D91" s="44">
        <v>431</v>
      </c>
      <c r="E91" s="45">
        <v>0.3</v>
      </c>
      <c r="F91" s="44">
        <v>0.1</v>
      </c>
      <c r="G91" s="45">
        <v>15.2</v>
      </c>
      <c r="H91" s="44">
        <v>62</v>
      </c>
      <c r="I91" s="18"/>
    </row>
    <row r="92" spans="1:9" s="12" customFormat="1" ht="34.5" customHeight="1" thickBot="1" x14ac:dyDescent="0.25">
      <c r="A92" s="19" t="s">
        <v>39</v>
      </c>
      <c r="B92" s="52">
        <v>25</v>
      </c>
      <c r="C92" s="52" t="s">
        <v>5</v>
      </c>
      <c r="D92" s="52">
        <v>2</v>
      </c>
      <c r="E92" s="52">
        <v>2</v>
      </c>
      <c r="F92" s="52">
        <v>1.1599999999999999</v>
      </c>
      <c r="G92" s="52">
        <v>12.99</v>
      </c>
      <c r="H92" s="10">
        <v>71.89</v>
      </c>
      <c r="I92" s="18"/>
    </row>
    <row r="93" spans="1:9" s="12" customFormat="1" ht="34.5" customHeight="1" thickBot="1" x14ac:dyDescent="0.25">
      <c r="A93" s="9" t="s">
        <v>96</v>
      </c>
      <c r="B93" s="44">
        <v>100</v>
      </c>
      <c r="C93" s="45" t="s">
        <v>5</v>
      </c>
      <c r="D93" s="44">
        <v>11</v>
      </c>
      <c r="E93" s="45">
        <v>0.4</v>
      </c>
      <c r="F93" s="44">
        <v>0.3</v>
      </c>
      <c r="G93" s="45">
        <v>10.3</v>
      </c>
      <c r="H93" s="44">
        <v>47</v>
      </c>
      <c r="I93" s="18"/>
    </row>
    <row r="94" spans="1:9" s="12" customFormat="1" ht="34.5" customHeight="1" thickBot="1" x14ac:dyDescent="0.25">
      <c r="A94" s="81" t="s">
        <v>18</v>
      </c>
      <c r="B94" s="22">
        <v>507</v>
      </c>
      <c r="C94" s="48"/>
      <c r="D94" s="72"/>
      <c r="E94" s="48">
        <f t="shared" ref="E94:H94" si="10">SUM(E89:E93)</f>
        <v>18.2</v>
      </c>
      <c r="F94" s="72">
        <f>SUM(F89:F93)</f>
        <v>26.830000000000005</v>
      </c>
      <c r="G94" s="48">
        <f t="shared" si="10"/>
        <v>51.709999999999994</v>
      </c>
      <c r="H94" s="72">
        <f t="shared" si="10"/>
        <v>574.52</v>
      </c>
      <c r="I94" s="18"/>
    </row>
    <row r="95" spans="1:9" s="12" customFormat="1" ht="19.5" customHeight="1" thickBot="1" x14ac:dyDescent="0.25">
      <c r="A95" s="108" t="s">
        <v>29</v>
      </c>
      <c r="B95" s="109"/>
      <c r="C95" s="109"/>
      <c r="D95" s="109"/>
      <c r="E95" s="109"/>
      <c r="F95" s="109"/>
      <c r="G95" s="109"/>
      <c r="H95" s="109"/>
      <c r="I95" s="110"/>
    </row>
    <row r="96" spans="1:9" s="12" customFormat="1" ht="39.75" customHeight="1" thickBot="1" x14ac:dyDescent="0.25">
      <c r="A96" s="9" t="s">
        <v>152</v>
      </c>
      <c r="B96" s="52">
        <v>60</v>
      </c>
      <c r="C96" s="52">
        <v>2008</v>
      </c>
      <c r="D96" s="52">
        <v>30</v>
      </c>
      <c r="E96" s="52">
        <v>2.16</v>
      </c>
      <c r="F96" s="52">
        <v>5.12</v>
      </c>
      <c r="G96" s="52">
        <v>7.7</v>
      </c>
      <c r="H96" s="10">
        <v>82.2</v>
      </c>
      <c r="I96" s="8">
        <f t="shared" ref="I96:I102" si="11">(E96+G96)*4+F96*9</f>
        <v>85.52</v>
      </c>
    </row>
    <row r="97" spans="1:9" s="12" customFormat="1" ht="39.75" customHeight="1" thickBot="1" x14ac:dyDescent="0.25">
      <c r="A97" s="9" t="s">
        <v>43</v>
      </c>
      <c r="B97" s="52" t="s">
        <v>87</v>
      </c>
      <c r="C97" s="52">
        <v>2012</v>
      </c>
      <c r="D97" s="52" t="s">
        <v>142</v>
      </c>
      <c r="E97" s="11">
        <v>6.22</v>
      </c>
      <c r="F97" s="11">
        <v>2.7</v>
      </c>
      <c r="G97" s="11">
        <v>31.8</v>
      </c>
      <c r="H97" s="10">
        <v>149.80000000000001</v>
      </c>
      <c r="I97" s="8">
        <f t="shared" si="11"/>
        <v>176.38000000000002</v>
      </c>
    </row>
    <row r="98" spans="1:9" s="12" customFormat="1" ht="39.75" customHeight="1" thickBot="1" x14ac:dyDescent="0.25">
      <c r="A98" s="19" t="s">
        <v>44</v>
      </c>
      <c r="B98" s="64" t="s">
        <v>126</v>
      </c>
      <c r="C98" s="52">
        <v>2012</v>
      </c>
      <c r="D98" s="52" t="s">
        <v>45</v>
      </c>
      <c r="E98" s="11">
        <v>12.06</v>
      </c>
      <c r="F98" s="11">
        <v>5.04</v>
      </c>
      <c r="G98" s="11">
        <v>17.899999999999999</v>
      </c>
      <c r="H98" s="10">
        <v>190.93</v>
      </c>
      <c r="I98" s="8">
        <f t="shared" si="11"/>
        <v>165.2</v>
      </c>
    </row>
    <row r="99" spans="1:9" s="12" customFormat="1" ht="39.75" customHeight="1" thickBot="1" x14ac:dyDescent="0.25">
      <c r="A99" s="19" t="s">
        <v>46</v>
      </c>
      <c r="B99" s="52">
        <v>150</v>
      </c>
      <c r="C99" s="52">
        <v>2008</v>
      </c>
      <c r="D99" s="52">
        <v>325</v>
      </c>
      <c r="E99" s="11">
        <v>3.7</v>
      </c>
      <c r="F99" s="11">
        <v>5.3</v>
      </c>
      <c r="G99" s="11">
        <v>35.799999999999997</v>
      </c>
      <c r="H99" s="10">
        <v>203</v>
      </c>
      <c r="I99" s="8">
        <f t="shared" si="11"/>
        <v>205.7</v>
      </c>
    </row>
    <row r="100" spans="1:9" s="12" customFormat="1" ht="39.75" customHeight="1" thickBot="1" x14ac:dyDescent="0.25">
      <c r="A100" s="9" t="s">
        <v>148</v>
      </c>
      <c r="B100" s="52">
        <v>200</v>
      </c>
      <c r="C100" s="52">
        <v>2008</v>
      </c>
      <c r="D100" s="64">
        <v>442</v>
      </c>
      <c r="E100" s="11">
        <v>1</v>
      </c>
      <c r="F100" s="11">
        <v>0.2</v>
      </c>
      <c r="G100" s="11">
        <v>19.170000000000002</v>
      </c>
      <c r="H100" s="10">
        <v>92</v>
      </c>
      <c r="I100" s="8">
        <f t="shared" si="11"/>
        <v>82.48</v>
      </c>
    </row>
    <row r="101" spans="1:9" s="12" customFormat="1" ht="39.75" customHeight="1" thickBot="1" x14ac:dyDescent="0.25">
      <c r="A101" s="9" t="s">
        <v>38</v>
      </c>
      <c r="B101" s="52" t="s">
        <v>4</v>
      </c>
      <c r="C101" s="52" t="s">
        <v>5</v>
      </c>
      <c r="D101" s="52">
        <v>1</v>
      </c>
      <c r="E101" s="52">
        <v>3.2</v>
      </c>
      <c r="F101" s="52">
        <v>1.7</v>
      </c>
      <c r="G101" s="52">
        <v>20.399999999999999</v>
      </c>
      <c r="H101" s="10">
        <v>92</v>
      </c>
      <c r="I101" s="8">
        <f t="shared" si="11"/>
        <v>109.69999999999999</v>
      </c>
    </row>
    <row r="102" spans="1:9" s="12" customFormat="1" ht="39.75" customHeight="1" thickBot="1" x14ac:dyDescent="0.25">
      <c r="A102" s="19" t="s">
        <v>39</v>
      </c>
      <c r="B102" s="52">
        <v>25</v>
      </c>
      <c r="C102" s="52" t="s">
        <v>5</v>
      </c>
      <c r="D102" s="52">
        <v>2</v>
      </c>
      <c r="E102" s="52">
        <v>2</v>
      </c>
      <c r="F102" s="52">
        <v>1.1599999999999999</v>
      </c>
      <c r="G102" s="52">
        <v>12.99</v>
      </c>
      <c r="H102" s="10">
        <v>71.89</v>
      </c>
      <c r="I102" s="8">
        <f t="shared" si="11"/>
        <v>70.400000000000006</v>
      </c>
    </row>
    <row r="103" spans="1:9" s="12" customFormat="1" ht="39.75" customHeight="1" thickBot="1" x14ac:dyDescent="0.25">
      <c r="A103" s="81" t="s">
        <v>18</v>
      </c>
      <c r="B103" s="22">
        <v>815</v>
      </c>
      <c r="C103" s="13"/>
      <c r="D103" s="13"/>
      <c r="E103" s="66">
        <f t="shared" ref="E103:H103" si="12">SUM(E96:E102)</f>
        <v>30.339999999999996</v>
      </c>
      <c r="F103" s="66">
        <f>SUM(F96:F102)</f>
        <v>21.22</v>
      </c>
      <c r="G103" s="66">
        <f t="shared" si="12"/>
        <v>145.76</v>
      </c>
      <c r="H103" s="23">
        <f t="shared" si="12"/>
        <v>881.82</v>
      </c>
      <c r="I103" s="8"/>
    </row>
    <row r="104" spans="1:9" s="12" customFormat="1" ht="39.75" customHeight="1" thickBot="1" x14ac:dyDescent="0.25">
      <c r="A104" s="107" t="s">
        <v>6</v>
      </c>
      <c r="B104" s="107"/>
      <c r="C104" s="13"/>
      <c r="D104" s="13"/>
      <c r="E104" s="41">
        <f t="shared" ref="E104:H104" si="13">E94+E103</f>
        <v>48.539999999999992</v>
      </c>
      <c r="F104" s="41">
        <f t="shared" si="13"/>
        <v>48.050000000000004</v>
      </c>
      <c r="G104" s="41">
        <f t="shared" si="13"/>
        <v>197.46999999999997</v>
      </c>
      <c r="H104" s="23">
        <f t="shared" si="13"/>
        <v>1456.3400000000001</v>
      </c>
      <c r="I104" s="8">
        <f>(E104+G104)*4+F104*9</f>
        <v>1416.4899999999998</v>
      </c>
    </row>
    <row r="105" spans="1:9" ht="16.5" hidden="1" customHeight="1" x14ac:dyDescent="0.2">
      <c r="A105" s="26"/>
      <c r="B105" s="27"/>
      <c r="D105" s="27"/>
      <c r="E105" s="28">
        <f>E104*4/$H$52</f>
        <v>0.12855553789925311</v>
      </c>
      <c r="F105" s="28">
        <f>F104*9/$H$52</f>
        <v>0.28633004926108374</v>
      </c>
      <c r="G105" s="28">
        <f>G104*4/$H$52</f>
        <v>0.5229885057471263</v>
      </c>
      <c r="H105" s="29"/>
      <c r="I105" s="8">
        <f>(E105+G105)*4+F105*9</f>
        <v>5.1831466179352716</v>
      </c>
    </row>
    <row r="106" spans="1:9" ht="16.5" customHeight="1" x14ac:dyDescent="0.2">
      <c r="A106" s="26"/>
      <c r="B106" s="27"/>
      <c r="C106" s="27"/>
      <c r="D106" s="27"/>
      <c r="E106" s="65"/>
      <c r="F106" s="65"/>
      <c r="G106" s="65"/>
      <c r="H106" s="65"/>
      <c r="I106" s="8">
        <f>(E106+G106)*4+F106*9</f>
        <v>0</v>
      </c>
    </row>
    <row r="107" spans="1:9" ht="16.5" customHeight="1" thickBot="1" x14ac:dyDescent="0.25">
      <c r="C107" s="50" t="s">
        <v>19</v>
      </c>
      <c r="I107" s="8">
        <f>(E107+G107)*4+F107*9</f>
        <v>0</v>
      </c>
    </row>
    <row r="108" spans="1:9" s="12" customFormat="1" ht="37.5" customHeight="1" thickBot="1" x14ac:dyDescent="0.25">
      <c r="A108" s="98" t="s">
        <v>21</v>
      </c>
      <c r="B108" s="75" t="s">
        <v>22</v>
      </c>
      <c r="C108" s="100" t="s">
        <v>23</v>
      </c>
      <c r="D108" s="102" t="s">
        <v>24</v>
      </c>
      <c r="E108" s="126" t="s">
        <v>31</v>
      </c>
      <c r="F108" s="128" t="s">
        <v>32</v>
      </c>
      <c r="G108" s="132" t="s">
        <v>25</v>
      </c>
      <c r="H108" s="104" t="s">
        <v>26</v>
      </c>
      <c r="I108" s="8" t="e">
        <f>(E108+G108)*4+F108*9</f>
        <v>#VALUE!</v>
      </c>
    </row>
    <row r="109" spans="1:9" s="12" customFormat="1" ht="37.5" customHeight="1" thickBot="1" x14ac:dyDescent="0.25">
      <c r="A109" s="99"/>
      <c r="B109" s="121" t="s">
        <v>27</v>
      </c>
      <c r="C109" s="101"/>
      <c r="D109" s="103"/>
      <c r="E109" s="127"/>
      <c r="F109" s="128"/>
      <c r="G109" s="146"/>
      <c r="H109" s="105"/>
      <c r="I109" s="8"/>
    </row>
    <row r="110" spans="1:9" s="12" customFormat="1" ht="37.5" customHeight="1" thickBot="1" x14ac:dyDescent="0.25">
      <c r="A110" s="99"/>
      <c r="B110" s="122"/>
      <c r="C110" s="101"/>
      <c r="D110" s="103"/>
      <c r="E110" s="75" t="s">
        <v>28</v>
      </c>
      <c r="F110" s="24" t="s">
        <v>28</v>
      </c>
      <c r="G110" s="24" t="s">
        <v>28</v>
      </c>
      <c r="H110" s="105"/>
      <c r="I110" s="8"/>
    </row>
    <row r="111" spans="1:9" s="12" customFormat="1" ht="21" customHeight="1" thickBot="1" x14ac:dyDescent="0.25">
      <c r="A111" s="99"/>
      <c r="B111" s="123"/>
      <c r="C111" s="101"/>
      <c r="D111" s="103"/>
      <c r="E111" s="25" t="s">
        <v>27</v>
      </c>
      <c r="F111" s="24" t="s">
        <v>27</v>
      </c>
      <c r="G111" s="24" t="s">
        <v>27</v>
      </c>
      <c r="H111" s="105"/>
      <c r="I111" s="8" t="e">
        <f>(E111+G111)*4+F111*9</f>
        <v>#VALUE!</v>
      </c>
    </row>
    <row r="112" spans="1:9" s="12" customFormat="1" ht="24" customHeight="1" thickBot="1" x14ac:dyDescent="0.25">
      <c r="A112" s="111" t="s">
        <v>9</v>
      </c>
      <c r="B112" s="112"/>
      <c r="C112" s="112"/>
      <c r="D112" s="112"/>
      <c r="E112" s="112"/>
      <c r="F112" s="112"/>
      <c r="G112" s="112"/>
      <c r="H112" s="112"/>
      <c r="I112" s="113"/>
    </row>
    <row r="113" spans="1:9" s="12" customFormat="1" ht="24" customHeight="1" thickBot="1" x14ac:dyDescent="0.25">
      <c r="A113" s="124" t="s">
        <v>67</v>
      </c>
      <c r="B113" s="125"/>
      <c r="C113" s="125"/>
      <c r="D113" s="125"/>
      <c r="E113" s="125"/>
      <c r="F113" s="125"/>
      <c r="G113" s="125"/>
      <c r="H113" s="125"/>
      <c r="I113" s="49"/>
    </row>
    <row r="114" spans="1:9" s="12" customFormat="1" ht="33.75" customHeight="1" thickBot="1" x14ac:dyDescent="0.25">
      <c r="A114" s="9" t="s">
        <v>68</v>
      </c>
      <c r="B114" s="44">
        <v>35</v>
      </c>
      <c r="C114" s="45">
        <v>2008</v>
      </c>
      <c r="D114" s="44">
        <v>3</v>
      </c>
      <c r="E114" s="45">
        <v>4.5</v>
      </c>
      <c r="F114" s="44">
        <v>8.6999999999999993</v>
      </c>
      <c r="G114" s="45">
        <v>7.4</v>
      </c>
      <c r="H114" s="44">
        <v>131</v>
      </c>
      <c r="I114" s="18"/>
    </row>
    <row r="115" spans="1:9" s="12" customFormat="1" ht="33.75" customHeight="1" thickBot="1" x14ac:dyDescent="0.25">
      <c r="A115" s="63" t="s">
        <v>88</v>
      </c>
      <c r="B115" s="44">
        <v>150</v>
      </c>
      <c r="C115" s="45">
        <v>2008</v>
      </c>
      <c r="D115" s="44">
        <v>328</v>
      </c>
      <c r="E115" s="45">
        <v>6.4</v>
      </c>
      <c r="F115" s="44">
        <v>10.1</v>
      </c>
      <c r="G115" s="45">
        <v>36.200000000000003</v>
      </c>
      <c r="H115" s="44">
        <v>280</v>
      </c>
      <c r="I115" s="18"/>
    </row>
    <row r="116" spans="1:9" s="12" customFormat="1" ht="33.75" customHeight="1" thickBot="1" x14ac:dyDescent="0.25">
      <c r="A116" s="9" t="s">
        <v>75</v>
      </c>
      <c r="B116" s="44">
        <v>200</v>
      </c>
      <c r="C116" s="45">
        <v>2008</v>
      </c>
      <c r="D116" s="44">
        <v>432</v>
      </c>
      <c r="E116" s="45">
        <v>1.5</v>
      </c>
      <c r="F116" s="44">
        <v>1.3</v>
      </c>
      <c r="G116" s="45">
        <v>22.4</v>
      </c>
      <c r="H116" s="44">
        <v>107</v>
      </c>
      <c r="I116" s="18"/>
    </row>
    <row r="117" spans="1:9" s="12" customFormat="1" ht="33.75" customHeight="1" thickBot="1" x14ac:dyDescent="0.25">
      <c r="A117" s="9" t="s">
        <v>65</v>
      </c>
      <c r="B117" s="44">
        <v>100</v>
      </c>
      <c r="C117" s="45" t="s">
        <v>5</v>
      </c>
      <c r="D117" s="44">
        <v>3</v>
      </c>
      <c r="E117" s="45">
        <v>0.8</v>
      </c>
      <c r="F117" s="44">
        <v>0</v>
      </c>
      <c r="G117" s="45">
        <v>7.5</v>
      </c>
      <c r="H117" s="44">
        <v>38</v>
      </c>
      <c r="I117" s="18"/>
    </row>
    <row r="118" spans="1:9" s="12" customFormat="1" ht="33.75" customHeight="1" thickBot="1" x14ac:dyDescent="0.25">
      <c r="A118" s="81" t="s">
        <v>18</v>
      </c>
      <c r="B118" s="66">
        <f>SUM(B114:B117)</f>
        <v>485</v>
      </c>
      <c r="C118" s="48"/>
      <c r="D118" s="72"/>
      <c r="E118" s="48">
        <f t="shared" ref="E118:H118" si="14">SUM(E114:E117)</f>
        <v>13.200000000000001</v>
      </c>
      <c r="F118" s="72">
        <f t="shared" si="14"/>
        <v>20.099999999999998</v>
      </c>
      <c r="G118" s="48">
        <f t="shared" si="14"/>
        <v>73.5</v>
      </c>
      <c r="H118" s="72">
        <f t="shared" si="14"/>
        <v>556</v>
      </c>
      <c r="I118" s="18"/>
    </row>
    <row r="119" spans="1:9" s="12" customFormat="1" ht="24" customHeight="1" thickBot="1" x14ac:dyDescent="0.25">
      <c r="A119" s="116" t="s">
        <v>29</v>
      </c>
      <c r="B119" s="117"/>
      <c r="C119" s="117"/>
      <c r="D119" s="117"/>
      <c r="E119" s="117"/>
      <c r="F119" s="117"/>
      <c r="G119" s="117"/>
      <c r="H119" s="117"/>
      <c r="I119" s="118"/>
    </row>
    <row r="120" spans="1:9" s="12" customFormat="1" ht="37.5" customHeight="1" thickBot="1" x14ac:dyDescent="0.25">
      <c r="A120" s="9" t="s">
        <v>153</v>
      </c>
      <c r="B120" s="52">
        <v>60</v>
      </c>
      <c r="C120" s="52">
        <v>2008</v>
      </c>
      <c r="D120" s="52">
        <v>64</v>
      </c>
      <c r="E120" s="52">
        <v>1.9</v>
      </c>
      <c r="F120" s="52">
        <v>6.2</v>
      </c>
      <c r="G120" s="52">
        <v>5.6</v>
      </c>
      <c r="H120" s="10">
        <v>85.8</v>
      </c>
      <c r="I120" s="8">
        <f t="shared" ref="I120:I127" si="15">(E120+G120)*4+F120*9</f>
        <v>85.800000000000011</v>
      </c>
    </row>
    <row r="121" spans="1:9" s="12" customFormat="1" ht="37.5" customHeight="1" thickBot="1" x14ac:dyDescent="0.25">
      <c r="A121" s="9" t="s">
        <v>47</v>
      </c>
      <c r="B121" s="52" t="s">
        <v>87</v>
      </c>
      <c r="C121" s="52">
        <v>2014</v>
      </c>
      <c r="D121" s="52">
        <v>62</v>
      </c>
      <c r="E121" s="52">
        <v>4.16</v>
      </c>
      <c r="F121" s="52">
        <v>4</v>
      </c>
      <c r="G121" s="52">
        <v>10.52</v>
      </c>
      <c r="H121" s="10">
        <v>113.2</v>
      </c>
      <c r="I121" s="8">
        <f t="shared" si="15"/>
        <v>94.72</v>
      </c>
    </row>
    <row r="122" spans="1:9" s="12" customFormat="1" ht="37.5" customHeight="1" thickBot="1" x14ac:dyDescent="0.25">
      <c r="A122" s="19" t="s">
        <v>143</v>
      </c>
      <c r="B122" s="64" t="s">
        <v>127</v>
      </c>
      <c r="C122" s="52" t="s">
        <v>146</v>
      </c>
      <c r="D122" s="52" t="s">
        <v>145</v>
      </c>
      <c r="E122" s="52">
        <v>11.11</v>
      </c>
      <c r="F122" s="52">
        <v>10.199999999999999</v>
      </c>
      <c r="G122" s="52">
        <v>14.13</v>
      </c>
      <c r="H122" s="10">
        <v>204.87</v>
      </c>
      <c r="I122" s="8">
        <f t="shared" si="15"/>
        <v>192.76</v>
      </c>
    </row>
    <row r="123" spans="1:9" s="12" customFormat="1" ht="37.5" customHeight="1" thickBot="1" x14ac:dyDescent="0.25">
      <c r="A123" s="19" t="s">
        <v>48</v>
      </c>
      <c r="B123" s="52">
        <v>150</v>
      </c>
      <c r="C123" s="52" t="s">
        <v>2</v>
      </c>
      <c r="D123" s="52">
        <v>333</v>
      </c>
      <c r="E123" s="52">
        <v>2.9</v>
      </c>
      <c r="F123" s="52">
        <v>4.7</v>
      </c>
      <c r="G123" s="52">
        <v>23.5</v>
      </c>
      <c r="H123" s="10">
        <v>148</v>
      </c>
      <c r="I123" s="8">
        <f t="shared" si="15"/>
        <v>147.9</v>
      </c>
    </row>
    <row r="124" spans="1:9" s="12" customFormat="1" ht="37.5" customHeight="1" thickBot="1" x14ac:dyDescent="0.25">
      <c r="A124" s="9" t="s">
        <v>138</v>
      </c>
      <c r="B124" s="52">
        <v>200</v>
      </c>
      <c r="C124" s="52">
        <v>2008</v>
      </c>
      <c r="D124" s="52">
        <v>401</v>
      </c>
      <c r="E124" s="52">
        <v>0.5</v>
      </c>
      <c r="F124" s="52">
        <v>0.1</v>
      </c>
      <c r="G124" s="52">
        <v>28.1</v>
      </c>
      <c r="H124" s="10">
        <v>116</v>
      </c>
      <c r="I124" s="8">
        <f t="shared" si="15"/>
        <v>115.30000000000001</v>
      </c>
    </row>
    <row r="125" spans="1:9" s="12" customFormat="1" ht="37.5" customHeight="1" thickBot="1" x14ac:dyDescent="0.25">
      <c r="A125" s="9" t="s">
        <v>38</v>
      </c>
      <c r="B125" s="52" t="s">
        <v>4</v>
      </c>
      <c r="C125" s="52" t="s">
        <v>5</v>
      </c>
      <c r="D125" s="52">
        <v>1</v>
      </c>
      <c r="E125" s="52">
        <v>3.2</v>
      </c>
      <c r="F125" s="52">
        <v>1.7</v>
      </c>
      <c r="G125" s="52">
        <v>20.399999999999999</v>
      </c>
      <c r="H125" s="10">
        <v>92</v>
      </c>
      <c r="I125" s="8">
        <f t="shared" si="15"/>
        <v>109.69999999999999</v>
      </c>
    </row>
    <row r="126" spans="1:9" s="12" customFormat="1" ht="37.5" customHeight="1" thickBot="1" x14ac:dyDescent="0.25">
      <c r="A126" s="19" t="s">
        <v>39</v>
      </c>
      <c r="B126" s="52">
        <v>25</v>
      </c>
      <c r="C126" s="52" t="s">
        <v>5</v>
      </c>
      <c r="D126" s="52">
        <v>2</v>
      </c>
      <c r="E126" s="52">
        <v>2</v>
      </c>
      <c r="F126" s="52">
        <v>1.1599999999999999</v>
      </c>
      <c r="G126" s="52">
        <v>12.99</v>
      </c>
      <c r="H126" s="10">
        <v>71.89</v>
      </c>
      <c r="I126" s="8">
        <f t="shared" si="15"/>
        <v>70.400000000000006</v>
      </c>
    </row>
    <row r="127" spans="1:9" s="12" customFormat="1" ht="37.5" customHeight="1" thickBot="1" x14ac:dyDescent="0.25">
      <c r="A127" s="19" t="s">
        <v>81</v>
      </c>
      <c r="B127" s="52" t="s">
        <v>42</v>
      </c>
      <c r="C127" s="52" t="s">
        <v>5</v>
      </c>
      <c r="D127" s="52">
        <v>6</v>
      </c>
      <c r="E127" s="11">
        <v>3.7</v>
      </c>
      <c r="F127" s="11">
        <v>2.5</v>
      </c>
      <c r="G127" s="11">
        <v>4.9000000000000004</v>
      </c>
      <c r="H127" s="10">
        <v>87</v>
      </c>
      <c r="I127" s="8">
        <f t="shared" si="15"/>
        <v>56.900000000000006</v>
      </c>
    </row>
    <row r="128" spans="1:9" s="12" customFormat="1" ht="37.5" customHeight="1" thickBot="1" x14ac:dyDescent="0.25">
      <c r="A128" s="81" t="s">
        <v>18</v>
      </c>
      <c r="B128" s="66">
        <v>865</v>
      </c>
      <c r="C128" s="13"/>
      <c r="D128" s="13"/>
      <c r="E128" s="66">
        <f t="shared" ref="E128:G128" si="16">SUM(E120:E127)</f>
        <v>29.47</v>
      </c>
      <c r="F128" s="66">
        <f t="shared" si="16"/>
        <v>30.56</v>
      </c>
      <c r="G128" s="66">
        <f t="shared" si="16"/>
        <v>120.14</v>
      </c>
      <c r="H128" s="23">
        <f>SUM(H120:H127)</f>
        <v>918.76</v>
      </c>
      <c r="I128" s="8"/>
    </row>
    <row r="129" spans="1:9" s="12" customFormat="1" ht="37.5" customHeight="1" thickBot="1" x14ac:dyDescent="0.25">
      <c r="A129" s="107" t="s">
        <v>6</v>
      </c>
      <c r="B129" s="107"/>
      <c r="C129" s="13"/>
      <c r="D129" s="13"/>
      <c r="E129" s="66">
        <f t="shared" ref="E129:H129" si="17">E118+E128</f>
        <v>42.67</v>
      </c>
      <c r="F129" s="66">
        <f t="shared" si="17"/>
        <v>50.66</v>
      </c>
      <c r="G129" s="66">
        <f t="shared" si="17"/>
        <v>193.64</v>
      </c>
      <c r="H129" s="23">
        <f t="shared" si="17"/>
        <v>1474.76</v>
      </c>
      <c r="I129" s="8">
        <f>(E129+G129)*4+F129*9</f>
        <v>1401.1799999999998</v>
      </c>
    </row>
    <row r="130" spans="1:9" ht="16.5" hidden="1" customHeight="1" x14ac:dyDescent="0.2">
      <c r="A130" s="26"/>
      <c r="B130" s="27"/>
      <c r="D130" s="27"/>
      <c r="E130" s="28">
        <f>E129*4/$H$52</f>
        <v>0.11300916362095449</v>
      </c>
      <c r="F130" s="28">
        <f>F129*9/$H$52</f>
        <v>0.30188304465278876</v>
      </c>
      <c r="G130" s="28">
        <f>G129*4/$H$52</f>
        <v>0.5128449600084749</v>
      </c>
      <c r="H130" s="29"/>
      <c r="I130" s="8">
        <f>(E130+G130)*4+F130*9</f>
        <v>5.2203638963928167</v>
      </c>
    </row>
    <row r="131" spans="1:9" ht="16.5" customHeight="1" x14ac:dyDescent="0.2">
      <c r="A131" s="26"/>
      <c r="B131" s="27"/>
      <c r="C131" s="27"/>
      <c r="D131" s="27"/>
      <c r="E131" s="65"/>
      <c r="F131" s="65"/>
      <c r="G131" s="65"/>
      <c r="H131" s="65"/>
      <c r="I131" s="8">
        <f>(E131+G131)*4+F131*9</f>
        <v>0</v>
      </c>
    </row>
    <row r="132" spans="1:9" ht="16.5" customHeight="1" thickBot="1" x14ac:dyDescent="0.25">
      <c r="I132" s="8">
        <f>(E132+G132)*4+F132*9</f>
        <v>0</v>
      </c>
    </row>
    <row r="133" spans="1:9" s="8" customFormat="1" ht="37.5" customHeight="1" thickBot="1" x14ac:dyDescent="0.25">
      <c r="A133" s="98" t="s">
        <v>21</v>
      </c>
      <c r="B133" s="75" t="s">
        <v>22</v>
      </c>
      <c r="C133" s="100" t="s">
        <v>23</v>
      </c>
      <c r="D133" s="102" t="s">
        <v>24</v>
      </c>
      <c r="E133" s="126" t="s">
        <v>31</v>
      </c>
      <c r="F133" s="128" t="s">
        <v>32</v>
      </c>
      <c r="G133" s="132" t="s">
        <v>25</v>
      </c>
      <c r="H133" s="104" t="s">
        <v>26</v>
      </c>
      <c r="I133" s="8" t="e">
        <f>(E133+G133)*4+F133*9</f>
        <v>#VALUE!</v>
      </c>
    </row>
    <row r="134" spans="1:9" s="8" customFormat="1" ht="37.5" customHeight="1" thickBot="1" x14ac:dyDescent="0.25">
      <c r="A134" s="99"/>
      <c r="B134" s="121" t="s">
        <v>27</v>
      </c>
      <c r="C134" s="101"/>
      <c r="D134" s="103"/>
      <c r="E134" s="127"/>
      <c r="F134" s="128"/>
      <c r="G134" s="146"/>
      <c r="H134" s="105"/>
    </row>
    <row r="135" spans="1:9" s="8" customFormat="1" ht="37.5" customHeight="1" thickBot="1" x14ac:dyDescent="0.25">
      <c r="A135" s="99"/>
      <c r="B135" s="122"/>
      <c r="C135" s="101"/>
      <c r="D135" s="103"/>
      <c r="E135" s="75" t="s">
        <v>28</v>
      </c>
      <c r="F135" s="24" t="s">
        <v>28</v>
      </c>
      <c r="G135" s="24" t="s">
        <v>28</v>
      </c>
      <c r="H135" s="105"/>
    </row>
    <row r="136" spans="1:9" s="8" customFormat="1" ht="21" customHeight="1" thickBot="1" x14ac:dyDescent="0.25">
      <c r="A136" s="99"/>
      <c r="B136" s="123"/>
      <c r="C136" s="101"/>
      <c r="D136" s="103"/>
      <c r="E136" s="25" t="s">
        <v>27</v>
      </c>
      <c r="F136" s="24" t="s">
        <v>27</v>
      </c>
      <c r="G136" s="24" t="s">
        <v>27</v>
      </c>
      <c r="H136" s="105"/>
      <c r="I136" s="8" t="e">
        <f>(E136+G136)*4+F136*9</f>
        <v>#VALUE!</v>
      </c>
    </row>
    <row r="137" spans="1:9" s="8" customFormat="1" ht="22.5" customHeight="1" thickBot="1" x14ac:dyDescent="0.25">
      <c r="A137" s="108" t="s">
        <v>10</v>
      </c>
      <c r="B137" s="109"/>
      <c r="C137" s="109"/>
      <c r="D137" s="109"/>
      <c r="E137" s="109"/>
      <c r="F137" s="109"/>
      <c r="G137" s="109"/>
      <c r="H137" s="109"/>
      <c r="I137" s="110"/>
    </row>
    <row r="138" spans="1:9" s="8" customFormat="1" ht="22.5" customHeight="1" thickBot="1" x14ac:dyDescent="0.25">
      <c r="A138" s="111" t="s">
        <v>67</v>
      </c>
      <c r="B138" s="112"/>
      <c r="C138" s="112"/>
      <c r="D138" s="112"/>
      <c r="E138" s="112"/>
      <c r="F138" s="112"/>
      <c r="G138" s="112"/>
      <c r="H138" s="112"/>
      <c r="I138" s="18"/>
    </row>
    <row r="139" spans="1:9" s="8" customFormat="1" ht="36.75" customHeight="1" thickBot="1" x14ac:dyDescent="0.25">
      <c r="A139" s="9" t="s">
        <v>103</v>
      </c>
      <c r="B139" s="44">
        <v>40</v>
      </c>
      <c r="C139" s="45">
        <v>2008</v>
      </c>
      <c r="D139" s="44">
        <v>2</v>
      </c>
      <c r="E139" s="45">
        <v>1.2</v>
      </c>
      <c r="F139" s="44">
        <v>4.3</v>
      </c>
      <c r="G139" s="45">
        <v>22</v>
      </c>
      <c r="H139" s="44">
        <v>132</v>
      </c>
      <c r="I139" s="18"/>
    </row>
    <row r="140" spans="1:9" s="8" customFormat="1" ht="36.75" customHeight="1" thickBot="1" x14ac:dyDescent="0.25">
      <c r="A140" s="9" t="s">
        <v>89</v>
      </c>
      <c r="B140" s="44">
        <v>155</v>
      </c>
      <c r="C140" s="45">
        <v>2008</v>
      </c>
      <c r="D140" s="44">
        <v>189</v>
      </c>
      <c r="E140" s="45">
        <v>5.0999999999999996</v>
      </c>
      <c r="F140" s="44">
        <v>7.5</v>
      </c>
      <c r="G140" s="45">
        <v>14</v>
      </c>
      <c r="H140" s="44">
        <v>163</v>
      </c>
      <c r="I140" s="18"/>
    </row>
    <row r="141" spans="1:9" s="8" customFormat="1" ht="36.75" customHeight="1" thickBot="1" x14ac:dyDescent="0.25">
      <c r="A141" s="9" t="s">
        <v>80</v>
      </c>
      <c r="B141" s="44">
        <v>200</v>
      </c>
      <c r="C141" s="45">
        <v>2008</v>
      </c>
      <c r="D141" s="44">
        <v>430</v>
      </c>
      <c r="E141" s="45">
        <v>0.2</v>
      </c>
      <c r="F141" s="44">
        <v>0</v>
      </c>
      <c r="G141" s="45">
        <v>15</v>
      </c>
      <c r="H141" s="44">
        <v>60</v>
      </c>
      <c r="I141" s="18"/>
    </row>
    <row r="142" spans="1:9" s="8" customFormat="1" ht="36.75" customHeight="1" thickBot="1" x14ac:dyDescent="0.25">
      <c r="A142" s="19" t="s">
        <v>39</v>
      </c>
      <c r="B142" s="52">
        <v>25</v>
      </c>
      <c r="C142" s="52" t="s">
        <v>5</v>
      </c>
      <c r="D142" s="52">
        <v>2</v>
      </c>
      <c r="E142" s="52">
        <v>2</v>
      </c>
      <c r="F142" s="52">
        <v>1.1599999999999999</v>
      </c>
      <c r="G142" s="52">
        <v>12.99</v>
      </c>
      <c r="H142" s="10">
        <v>71.89</v>
      </c>
      <c r="I142" s="18"/>
    </row>
    <row r="143" spans="1:9" s="8" customFormat="1" ht="36.75" customHeight="1" thickBot="1" x14ac:dyDescent="0.25">
      <c r="A143" s="62" t="s">
        <v>94</v>
      </c>
      <c r="B143" s="14">
        <v>30</v>
      </c>
      <c r="C143" s="52" t="s">
        <v>5</v>
      </c>
      <c r="D143" s="14">
        <v>5</v>
      </c>
      <c r="E143" s="52">
        <v>2.2999999999999998</v>
      </c>
      <c r="F143" s="14">
        <v>3.1</v>
      </c>
      <c r="G143" s="52">
        <v>22.3</v>
      </c>
      <c r="H143" s="53">
        <v>125.1</v>
      </c>
      <c r="I143" s="20"/>
    </row>
    <row r="144" spans="1:9" s="8" customFormat="1" ht="36.75" customHeight="1" thickBot="1" x14ac:dyDescent="0.25">
      <c r="A144" s="9" t="s">
        <v>64</v>
      </c>
      <c r="B144" s="44">
        <v>100</v>
      </c>
      <c r="C144" s="45" t="s">
        <v>5</v>
      </c>
      <c r="D144" s="44">
        <v>9</v>
      </c>
      <c r="E144" s="45">
        <v>0.4</v>
      </c>
      <c r="F144" s="44">
        <v>0.4</v>
      </c>
      <c r="G144" s="45">
        <v>9.8000000000000007</v>
      </c>
      <c r="H144" s="44">
        <v>44.4</v>
      </c>
      <c r="I144" s="18"/>
    </row>
    <row r="145" spans="1:9" s="8" customFormat="1" ht="36.75" customHeight="1" thickBot="1" x14ac:dyDescent="0.25">
      <c r="A145" s="81" t="s">
        <v>18</v>
      </c>
      <c r="B145" s="22">
        <f>SUM(B139:B144)</f>
        <v>550</v>
      </c>
      <c r="C145" s="48"/>
      <c r="D145" s="72"/>
      <c r="E145" s="48">
        <f t="shared" ref="E145:H145" si="18">SUM(E139:E144)</f>
        <v>11.200000000000001</v>
      </c>
      <c r="F145" s="72">
        <f t="shared" si="18"/>
        <v>16.46</v>
      </c>
      <c r="G145" s="48">
        <f t="shared" si="18"/>
        <v>96.09</v>
      </c>
      <c r="H145" s="72">
        <f t="shared" si="18"/>
        <v>596.39</v>
      </c>
      <c r="I145" s="18"/>
    </row>
    <row r="146" spans="1:9" s="8" customFormat="1" ht="22.5" customHeight="1" thickBot="1" x14ac:dyDescent="0.25">
      <c r="A146" s="108" t="s">
        <v>29</v>
      </c>
      <c r="B146" s="109"/>
      <c r="C146" s="109"/>
      <c r="D146" s="109"/>
      <c r="E146" s="109"/>
      <c r="F146" s="109"/>
      <c r="G146" s="109"/>
      <c r="H146" s="109"/>
      <c r="I146" s="110"/>
    </row>
    <row r="147" spans="1:9" s="12" customFormat="1" ht="37.5" customHeight="1" thickBot="1" x14ac:dyDescent="0.25">
      <c r="A147" s="9" t="s">
        <v>157</v>
      </c>
      <c r="B147" s="52">
        <v>60</v>
      </c>
      <c r="C147" s="52">
        <v>2012</v>
      </c>
      <c r="D147" s="52">
        <v>18</v>
      </c>
      <c r="E147" s="52">
        <v>2.1</v>
      </c>
      <c r="F147" s="52">
        <v>5.3</v>
      </c>
      <c r="G147" s="52">
        <v>2.1</v>
      </c>
      <c r="H147" s="10">
        <v>71.23</v>
      </c>
      <c r="I147" s="8">
        <f t="shared" ref="I147:I153" si="19">(E147+G147)*4+F147*9</f>
        <v>64.5</v>
      </c>
    </row>
    <row r="148" spans="1:9" s="12" customFormat="1" ht="37.5" customHeight="1" thickBot="1" x14ac:dyDescent="0.25">
      <c r="A148" s="19" t="s">
        <v>49</v>
      </c>
      <c r="B148" s="52" t="s">
        <v>90</v>
      </c>
      <c r="C148" s="52" t="s">
        <v>144</v>
      </c>
      <c r="D148" s="52" t="s">
        <v>147</v>
      </c>
      <c r="E148" s="52">
        <v>4.5</v>
      </c>
      <c r="F148" s="52">
        <v>2.39</v>
      </c>
      <c r="G148" s="11">
        <v>11.36</v>
      </c>
      <c r="H148" s="10">
        <v>108.96</v>
      </c>
      <c r="I148" s="8">
        <f t="shared" si="19"/>
        <v>84.95</v>
      </c>
    </row>
    <row r="149" spans="1:9" s="12" customFormat="1" ht="37.5" customHeight="1" thickBot="1" x14ac:dyDescent="0.25">
      <c r="A149" s="9" t="s">
        <v>102</v>
      </c>
      <c r="B149" s="64" t="s">
        <v>128</v>
      </c>
      <c r="C149" s="52" t="s">
        <v>149</v>
      </c>
      <c r="D149" s="52">
        <v>14</v>
      </c>
      <c r="E149" s="52">
        <v>19.3</v>
      </c>
      <c r="F149" s="52">
        <v>15.64</v>
      </c>
      <c r="G149" s="52">
        <v>20.9</v>
      </c>
      <c r="H149" s="10">
        <v>256</v>
      </c>
      <c r="I149" s="8">
        <f t="shared" si="19"/>
        <v>301.56</v>
      </c>
    </row>
    <row r="150" spans="1:9" s="12" customFormat="1" ht="37.5" customHeight="1" thickBot="1" x14ac:dyDescent="0.25">
      <c r="A150" s="19" t="s">
        <v>50</v>
      </c>
      <c r="B150" s="52">
        <v>150</v>
      </c>
      <c r="C150" s="52">
        <v>2008</v>
      </c>
      <c r="D150" s="52">
        <v>331</v>
      </c>
      <c r="E150" s="52">
        <v>5.5</v>
      </c>
      <c r="F150" s="52">
        <v>4.8</v>
      </c>
      <c r="G150" s="52">
        <v>26.8</v>
      </c>
      <c r="H150" s="10">
        <v>191</v>
      </c>
      <c r="I150" s="8">
        <f t="shared" si="19"/>
        <v>172.39999999999998</v>
      </c>
    </row>
    <row r="151" spans="1:9" s="12" customFormat="1" ht="37.5" customHeight="1" thickBot="1" x14ac:dyDescent="0.25">
      <c r="A151" s="9" t="s">
        <v>148</v>
      </c>
      <c r="B151" s="52">
        <v>200</v>
      </c>
      <c r="C151" s="52">
        <v>2008</v>
      </c>
      <c r="D151" s="64">
        <v>442</v>
      </c>
      <c r="E151" s="52">
        <v>1</v>
      </c>
      <c r="F151" s="52">
        <v>0.2</v>
      </c>
      <c r="G151" s="11">
        <v>19.170000000000002</v>
      </c>
      <c r="H151" s="10">
        <v>92</v>
      </c>
      <c r="I151" s="8">
        <f t="shared" si="19"/>
        <v>82.48</v>
      </c>
    </row>
    <row r="152" spans="1:9" s="12" customFormat="1" ht="37.5" customHeight="1" thickBot="1" x14ac:dyDescent="0.25">
      <c r="A152" s="9" t="s">
        <v>38</v>
      </c>
      <c r="B152" s="52">
        <v>40</v>
      </c>
      <c r="C152" s="52" t="s">
        <v>5</v>
      </c>
      <c r="D152" s="52">
        <v>1</v>
      </c>
      <c r="E152" s="52">
        <v>3.2</v>
      </c>
      <c r="F152" s="52">
        <v>1.7</v>
      </c>
      <c r="G152" s="52">
        <v>20.399999999999999</v>
      </c>
      <c r="H152" s="10">
        <v>92</v>
      </c>
      <c r="I152" s="8">
        <f t="shared" si="19"/>
        <v>109.69999999999999</v>
      </c>
    </row>
    <row r="153" spans="1:9" s="12" customFormat="1" ht="37.5" customHeight="1" thickBot="1" x14ac:dyDescent="0.25">
      <c r="A153" s="19" t="s">
        <v>39</v>
      </c>
      <c r="B153" s="52">
        <v>25</v>
      </c>
      <c r="C153" s="52" t="s">
        <v>5</v>
      </c>
      <c r="D153" s="52">
        <v>2</v>
      </c>
      <c r="E153" s="52">
        <v>2</v>
      </c>
      <c r="F153" s="52">
        <v>1.1599999999999999</v>
      </c>
      <c r="G153" s="52">
        <v>12.99</v>
      </c>
      <c r="H153" s="10">
        <v>71.89</v>
      </c>
      <c r="I153" s="8">
        <f t="shared" si="19"/>
        <v>70.400000000000006</v>
      </c>
    </row>
    <row r="154" spans="1:9" s="12" customFormat="1" ht="37.5" customHeight="1" thickBot="1" x14ac:dyDescent="0.25">
      <c r="A154" s="81" t="s">
        <v>18</v>
      </c>
      <c r="B154" s="22">
        <v>815</v>
      </c>
      <c r="C154" s="13"/>
      <c r="D154" s="13"/>
      <c r="E154" s="66">
        <f t="shared" ref="E154:H154" si="20">SUM(E147:E153)</f>
        <v>37.6</v>
      </c>
      <c r="F154" s="66">
        <f t="shared" si="20"/>
        <v>31.189999999999998</v>
      </c>
      <c r="G154" s="66">
        <f t="shared" si="20"/>
        <v>113.71999999999998</v>
      </c>
      <c r="H154" s="23">
        <f t="shared" si="20"/>
        <v>883.08</v>
      </c>
      <c r="I154" s="8"/>
    </row>
    <row r="155" spans="1:9" s="12" customFormat="1" ht="37.5" customHeight="1" thickBot="1" x14ac:dyDescent="0.25">
      <c r="A155" s="107" t="s">
        <v>6</v>
      </c>
      <c r="B155" s="107"/>
      <c r="C155" s="13"/>
      <c r="D155" s="13"/>
      <c r="E155" s="66">
        <f t="shared" ref="E155:G155" si="21">E145+E154</f>
        <v>48.800000000000004</v>
      </c>
      <c r="F155" s="66">
        <f t="shared" si="21"/>
        <v>47.65</v>
      </c>
      <c r="G155" s="66">
        <f t="shared" si="21"/>
        <v>209.81</v>
      </c>
      <c r="H155" s="23">
        <f>H145+H154</f>
        <v>1479.47</v>
      </c>
      <c r="I155" s="8">
        <f>(E155+G155)*4+F155*9</f>
        <v>1463.29</v>
      </c>
    </row>
    <row r="156" spans="1:9" ht="16.5" hidden="1" customHeight="1" x14ac:dyDescent="0.2">
      <c r="A156" s="26"/>
      <c r="B156" s="27"/>
      <c r="D156" s="27"/>
      <c r="E156" s="28">
        <f>E155*4/$H$52</f>
        <v>0.12924413369352189</v>
      </c>
      <c r="F156" s="28">
        <f>F155*9/$H$52</f>
        <v>0.28394644843476874</v>
      </c>
      <c r="G156" s="28">
        <f>G155*4/$H$52</f>
        <v>0.55567032152126694</v>
      </c>
      <c r="H156" s="29"/>
      <c r="I156" s="8">
        <f>(E156+G156)*4+F156*9</f>
        <v>5.2951758567720741</v>
      </c>
    </row>
    <row r="157" spans="1:9" ht="16.5" customHeight="1" x14ac:dyDescent="0.2">
      <c r="A157" s="26"/>
      <c r="B157" s="27"/>
      <c r="C157" s="27"/>
      <c r="D157" s="27"/>
      <c r="E157" s="65"/>
      <c r="F157" s="65"/>
      <c r="G157" s="65"/>
      <c r="H157" s="65"/>
      <c r="I157" s="8">
        <f>(E157+G157)*4+F157*9</f>
        <v>0</v>
      </c>
    </row>
    <row r="158" spans="1:9" ht="16.5" customHeight="1" thickBot="1" x14ac:dyDescent="0.25">
      <c r="C158" s="6"/>
      <c r="I158" s="8">
        <f>(E158+G158)*4+F158*9</f>
        <v>0</v>
      </c>
    </row>
    <row r="159" spans="1:9" s="8" customFormat="1" ht="37.5" customHeight="1" thickBot="1" x14ac:dyDescent="0.25">
      <c r="A159" s="98" t="s">
        <v>21</v>
      </c>
      <c r="B159" s="75" t="s">
        <v>22</v>
      </c>
      <c r="C159" s="100" t="s">
        <v>23</v>
      </c>
      <c r="D159" s="102" t="s">
        <v>24</v>
      </c>
      <c r="E159" s="126" t="s">
        <v>31</v>
      </c>
      <c r="F159" s="128" t="s">
        <v>32</v>
      </c>
      <c r="G159" s="132" t="s">
        <v>25</v>
      </c>
      <c r="H159" s="104" t="s">
        <v>26</v>
      </c>
      <c r="I159" s="8" t="e">
        <f>(E159+G159)*4+F159*9</f>
        <v>#VALUE!</v>
      </c>
    </row>
    <row r="160" spans="1:9" s="8" customFormat="1" ht="37.5" customHeight="1" thickBot="1" x14ac:dyDescent="0.25">
      <c r="A160" s="99"/>
      <c r="B160" s="152" t="s">
        <v>27</v>
      </c>
      <c r="C160" s="101"/>
      <c r="D160" s="103"/>
      <c r="E160" s="127"/>
      <c r="F160" s="128"/>
      <c r="G160" s="146"/>
      <c r="H160" s="105"/>
    </row>
    <row r="161" spans="1:9" s="8" customFormat="1" ht="37.5" customHeight="1" thickBot="1" x14ac:dyDescent="0.25">
      <c r="A161" s="99"/>
      <c r="B161" s="122"/>
      <c r="C161" s="101"/>
      <c r="D161" s="103"/>
      <c r="E161" s="75" t="s">
        <v>28</v>
      </c>
      <c r="F161" s="24" t="s">
        <v>28</v>
      </c>
      <c r="G161" s="24" t="s">
        <v>28</v>
      </c>
      <c r="H161" s="105"/>
    </row>
    <row r="162" spans="1:9" s="8" customFormat="1" ht="21" customHeight="1" thickBot="1" x14ac:dyDescent="0.25">
      <c r="A162" s="99"/>
      <c r="B162" s="153"/>
      <c r="C162" s="101"/>
      <c r="D162" s="103"/>
      <c r="E162" s="25" t="s">
        <v>27</v>
      </c>
      <c r="F162" s="24" t="s">
        <v>27</v>
      </c>
      <c r="G162" s="24" t="s">
        <v>27</v>
      </c>
      <c r="H162" s="105"/>
      <c r="I162" s="8" t="e">
        <f>(E162+G162)*4+F162*9</f>
        <v>#VALUE!</v>
      </c>
    </row>
    <row r="163" spans="1:9" s="8" customFormat="1" ht="23.25" customHeight="1" thickBot="1" x14ac:dyDescent="0.25">
      <c r="A163" s="116" t="s">
        <v>11</v>
      </c>
      <c r="B163" s="117"/>
      <c r="C163" s="117"/>
      <c r="D163" s="117"/>
      <c r="E163" s="117"/>
      <c r="F163" s="117"/>
      <c r="G163" s="117"/>
      <c r="H163" s="117"/>
      <c r="I163" s="118"/>
    </row>
    <row r="164" spans="1:9" s="8" customFormat="1" ht="20.25" customHeight="1" thickBot="1" x14ac:dyDescent="0.25">
      <c r="A164" s="124" t="s">
        <v>67</v>
      </c>
      <c r="B164" s="125"/>
      <c r="C164" s="125"/>
      <c r="D164" s="125"/>
      <c r="E164" s="125"/>
      <c r="F164" s="125"/>
      <c r="G164" s="125"/>
      <c r="H164" s="125"/>
      <c r="I164" s="20"/>
    </row>
    <row r="165" spans="1:9" s="8" customFormat="1" ht="33" customHeight="1" thickBot="1" x14ac:dyDescent="0.25">
      <c r="A165" s="9" t="s">
        <v>78</v>
      </c>
      <c r="B165" s="44">
        <v>60</v>
      </c>
      <c r="C165" s="45">
        <v>2008</v>
      </c>
      <c r="D165" s="44">
        <v>9</v>
      </c>
      <c r="E165" s="45">
        <v>6.8</v>
      </c>
      <c r="F165" s="44">
        <v>14.4</v>
      </c>
      <c r="G165" s="45">
        <v>14.8</v>
      </c>
      <c r="H165" s="44">
        <v>216</v>
      </c>
      <c r="I165" s="20"/>
    </row>
    <row r="166" spans="1:9" s="8" customFormat="1" ht="33" customHeight="1" thickBot="1" x14ac:dyDescent="0.25">
      <c r="A166" s="9" t="s">
        <v>79</v>
      </c>
      <c r="B166" s="44">
        <v>155</v>
      </c>
      <c r="C166" s="45">
        <v>2008</v>
      </c>
      <c r="D166" s="44">
        <v>189</v>
      </c>
      <c r="E166" s="45">
        <v>5.6</v>
      </c>
      <c r="F166" s="44">
        <v>6.4</v>
      </c>
      <c r="G166" s="45">
        <v>22.8</v>
      </c>
      <c r="H166" s="44">
        <v>179</v>
      </c>
      <c r="I166" s="20"/>
    </row>
    <row r="167" spans="1:9" s="8" customFormat="1" ht="33" customHeight="1" thickBot="1" x14ac:dyDescent="0.25">
      <c r="A167" s="9" t="s">
        <v>75</v>
      </c>
      <c r="B167" s="44">
        <v>200</v>
      </c>
      <c r="C167" s="45">
        <v>2008</v>
      </c>
      <c r="D167" s="44">
        <v>432</v>
      </c>
      <c r="E167" s="45">
        <v>1.5</v>
      </c>
      <c r="F167" s="44">
        <v>1.3</v>
      </c>
      <c r="G167" s="45">
        <v>22.4</v>
      </c>
      <c r="H167" s="44">
        <v>107</v>
      </c>
      <c r="I167" s="20"/>
    </row>
    <row r="168" spans="1:9" s="8" customFormat="1" ht="33" customHeight="1" thickBot="1" x14ac:dyDescent="0.25">
      <c r="A168" s="19" t="s">
        <v>39</v>
      </c>
      <c r="B168" s="52">
        <v>25</v>
      </c>
      <c r="C168" s="52" t="s">
        <v>5</v>
      </c>
      <c r="D168" s="52">
        <v>2</v>
      </c>
      <c r="E168" s="52">
        <v>2</v>
      </c>
      <c r="F168" s="52">
        <v>1.1599999999999999</v>
      </c>
      <c r="G168" s="52">
        <v>12.99</v>
      </c>
      <c r="H168" s="10">
        <v>71.89</v>
      </c>
      <c r="I168" s="20"/>
    </row>
    <row r="169" spans="1:9" s="8" customFormat="1" ht="33" customHeight="1" thickBot="1" x14ac:dyDescent="0.25">
      <c r="A169" s="9" t="s">
        <v>96</v>
      </c>
      <c r="B169" s="44">
        <v>100</v>
      </c>
      <c r="C169" s="45" t="s">
        <v>5</v>
      </c>
      <c r="D169" s="44">
        <v>11</v>
      </c>
      <c r="E169" s="45">
        <v>0.4</v>
      </c>
      <c r="F169" s="44">
        <v>0.3</v>
      </c>
      <c r="G169" s="45">
        <v>10.3</v>
      </c>
      <c r="H169" s="44">
        <v>47</v>
      </c>
      <c r="I169" s="20"/>
    </row>
    <row r="170" spans="1:9" s="8" customFormat="1" ht="33" customHeight="1" thickBot="1" x14ac:dyDescent="0.25">
      <c r="A170" s="81" t="s">
        <v>18</v>
      </c>
      <c r="B170" s="22">
        <f>SUM(B165:B169)</f>
        <v>540</v>
      </c>
      <c r="C170" s="48"/>
      <c r="D170" s="72"/>
      <c r="E170" s="48">
        <f t="shared" ref="E170:H170" si="22">SUM(E165:E169)</f>
        <v>16.299999999999997</v>
      </c>
      <c r="F170" s="72">
        <f t="shared" si="22"/>
        <v>23.560000000000002</v>
      </c>
      <c r="G170" s="48">
        <f t="shared" si="22"/>
        <v>83.289999999999992</v>
      </c>
      <c r="H170" s="72">
        <f t="shared" si="22"/>
        <v>620.89</v>
      </c>
      <c r="I170" s="20"/>
    </row>
    <row r="171" spans="1:9" s="8" customFormat="1" ht="18.75" customHeight="1" thickBot="1" x14ac:dyDescent="0.25">
      <c r="A171" s="108" t="s">
        <v>29</v>
      </c>
      <c r="B171" s="109"/>
      <c r="C171" s="109"/>
      <c r="D171" s="109"/>
      <c r="E171" s="109"/>
      <c r="F171" s="109"/>
      <c r="G171" s="109"/>
      <c r="H171" s="109"/>
      <c r="I171" s="110"/>
    </row>
    <row r="172" spans="1:9" s="12" customFormat="1" ht="37.5" customHeight="1" thickBot="1" x14ac:dyDescent="0.25">
      <c r="A172" s="9" t="s">
        <v>33</v>
      </c>
      <c r="B172" s="52" t="s">
        <v>72</v>
      </c>
      <c r="C172" s="52">
        <v>2011</v>
      </c>
      <c r="D172" s="52" t="s">
        <v>34</v>
      </c>
      <c r="E172" s="64">
        <v>5.66</v>
      </c>
      <c r="F172" s="64">
        <v>7</v>
      </c>
      <c r="G172" s="64">
        <v>3.6</v>
      </c>
      <c r="H172" s="70">
        <v>100.12</v>
      </c>
      <c r="I172" s="8">
        <f t="shared" ref="I172:I178" si="23">(E172+G172)*4+F172*9</f>
        <v>100.03999999999999</v>
      </c>
    </row>
    <row r="173" spans="1:9" s="12" customFormat="1" ht="37.5" customHeight="1" thickBot="1" x14ac:dyDescent="0.25">
      <c r="A173" s="19" t="s">
        <v>51</v>
      </c>
      <c r="B173" s="52" t="s">
        <v>92</v>
      </c>
      <c r="C173" s="52">
        <v>2012</v>
      </c>
      <c r="D173" s="52">
        <v>70</v>
      </c>
      <c r="E173" s="52">
        <v>1.9</v>
      </c>
      <c r="F173" s="52">
        <v>2.04</v>
      </c>
      <c r="G173" s="52">
        <v>17</v>
      </c>
      <c r="H173" s="10">
        <v>76.81</v>
      </c>
      <c r="I173" s="8">
        <f t="shared" si="23"/>
        <v>93.96</v>
      </c>
    </row>
    <row r="174" spans="1:9" s="12" customFormat="1" ht="37.5" customHeight="1" thickBot="1" x14ac:dyDescent="0.25">
      <c r="A174" s="9" t="s">
        <v>91</v>
      </c>
      <c r="B174" s="52">
        <v>240</v>
      </c>
      <c r="C174" s="52" t="s">
        <v>2</v>
      </c>
      <c r="D174" s="52">
        <v>258</v>
      </c>
      <c r="E174" s="52">
        <v>17.18</v>
      </c>
      <c r="F174" s="52">
        <v>14.4</v>
      </c>
      <c r="G174" s="52">
        <v>34.270000000000003</v>
      </c>
      <c r="H174" s="10">
        <v>257.3</v>
      </c>
      <c r="I174" s="8">
        <f t="shared" si="23"/>
        <v>335.4</v>
      </c>
    </row>
    <row r="175" spans="1:9" s="12" customFormat="1" ht="37.5" customHeight="1" thickBot="1" x14ac:dyDescent="0.25">
      <c r="A175" s="19" t="s">
        <v>137</v>
      </c>
      <c r="B175" s="52" t="s">
        <v>3</v>
      </c>
      <c r="C175" s="52" t="s">
        <v>2</v>
      </c>
      <c r="D175" s="52">
        <v>399</v>
      </c>
      <c r="E175" s="52">
        <v>0.5</v>
      </c>
      <c r="F175" s="52">
        <v>0.1</v>
      </c>
      <c r="G175" s="52">
        <v>34</v>
      </c>
      <c r="H175" s="10">
        <v>141</v>
      </c>
      <c r="I175" s="8">
        <f t="shared" si="23"/>
        <v>138.9</v>
      </c>
    </row>
    <row r="176" spans="1:9" s="12" customFormat="1" ht="37.5" customHeight="1" thickBot="1" x14ac:dyDescent="0.25">
      <c r="A176" s="9" t="s">
        <v>38</v>
      </c>
      <c r="B176" s="52" t="s">
        <v>4</v>
      </c>
      <c r="C176" s="52" t="s">
        <v>5</v>
      </c>
      <c r="D176" s="52">
        <v>1</v>
      </c>
      <c r="E176" s="52">
        <v>3.2</v>
      </c>
      <c r="F176" s="52">
        <v>1.7</v>
      </c>
      <c r="G176" s="52">
        <v>20.399999999999999</v>
      </c>
      <c r="H176" s="10">
        <v>92</v>
      </c>
      <c r="I176" s="8">
        <f t="shared" si="23"/>
        <v>109.69999999999999</v>
      </c>
    </row>
    <row r="177" spans="1:9" s="12" customFormat="1" ht="37.5" customHeight="1" thickBot="1" x14ac:dyDescent="0.25">
      <c r="A177" s="19" t="s">
        <v>39</v>
      </c>
      <c r="B177" s="52">
        <v>25</v>
      </c>
      <c r="C177" s="52" t="s">
        <v>5</v>
      </c>
      <c r="D177" s="52">
        <v>2</v>
      </c>
      <c r="E177" s="52">
        <v>2</v>
      </c>
      <c r="F177" s="52">
        <v>1.1599999999999999</v>
      </c>
      <c r="G177" s="52">
        <v>12.99</v>
      </c>
      <c r="H177" s="10">
        <v>71.89</v>
      </c>
      <c r="I177" s="8">
        <f t="shared" si="23"/>
        <v>70.400000000000006</v>
      </c>
    </row>
    <row r="178" spans="1:9" s="12" customFormat="1" ht="37.5" customHeight="1" thickBot="1" x14ac:dyDescent="0.25">
      <c r="A178" s="19" t="s">
        <v>81</v>
      </c>
      <c r="B178" s="52" t="s">
        <v>42</v>
      </c>
      <c r="C178" s="52" t="s">
        <v>5</v>
      </c>
      <c r="D178" s="52">
        <v>6</v>
      </c>
      <c r="E178" s="11">
        <v>3.7</v>
      </c>
      <c r="F178" s="11">
        <v>2.5</v>
      </c>
      <c r="G178" s="11">
        <v>4.9000000000000004</v>
      </c>
      <c r="H178" s="10">
        <v>87</v>
      </c>
      <c r="I178" s="8">
        <f t="shared" si="23"/>
        <v>56.900000000000006</v>
      </c>
    </row>
    <row r="179" spans="1:9" s="12" customFormat="1" ht="37.5" customHeight="1" thickBot="1" x14ac:dyDescent="0.25">
      <c r="A179" s="81" t="s">
        <v>18</v>
      </c>
      <c r="B179" s="22">
        <v>905</v>
      </c>
      <c r="C179" s="13"/>
      <c r="D179" s="13"/>
      <c r="E179" s="41">
        <f t="shared" ref="E179:H179" si="24">SUM(E172:E178)</f>
        <v>34.14</v>
      </c>
      <c r="F179" s="41">
        <f t="shared" si="24"/>
        <v>28.9</v>
      </c>
      <c r="G179" s="41">
        <f t="shared" si="24"/>
        <v>127.16000000000001</v>
      </c>
      <c r="H179" s="23">
        <f t="shared" si="24"/>
        <v>826.12</v>
      </c>
      <c r="I179" s="8"/>
    </row>
    <row r="180" spans="1:9" s="12" customFormat="1" ht="37.5" customHeight="1" thickBot="1" x14ac:dyDescent="0.25">
      <c r="A180" s="107" t="s">
        <v>6</v>
      </c>
      <c r="B180" s="107"/>
      <c r="C180" s="13"/>
      <c r="D180" s="13"/>
      <c r="E180" s="41">
        <f t="shared" ref="E180:H180" si="25">E170+E179</f>
        <v>50.44</v>
      </c>
      <c r="F180" s="41">
        <f t="shared" si="25"/>
        <v>52.46</v>
      </c>
      <c r="G180" s="41">
        <f t="shared" si="25"/>
        <v>210.45</v>
      </c>
      <c r="H180" s="23">
        <f t="shared" si="25"/>
        <v>1447.01</v>
      </c>
      <c r="I180" s="8">
        <f>(E180+G180)*4+F180*9</f>
        <v>1515.6999999999998</v>
      </c>
    </row>
    <row r="181" spans="1:9" ht="16.5" hidden="1" customHeight="1" x14ac:dyDescent="0.2">
      <c r="A181" s="26"/>
      <c r="B181" s="27"/>
      <c r="D181" s="27"/>
      <c r="E181" s="28">
        <f>E180*4/$H$52</f>
        <v>0.13358758408814025</v>
      </c>
      <c r="F181" s="28">
        <f>F180*9/$H$52</f>
        <v>0.31260924837120607</v>
      </c>
      <c r="G181" s="28">
        <f>G180*4/$H$52</f>
        <v>0.55736532655331317</v>
      </c>
      <c r="H181" s="29"/>
      <c r="I181" s="8">
        <f>(E181+G181)*4+F181*9</f>
        <v>5.5772948779066684</v>
      </c>
    </row>
    <row r="182" spans="1:9" ht="19.5" customHeight="1" x14ac:dyDescent="0.2">
      <c r="A182" s="26"/>
      <c r="B182" s="27"/>
      <c r="C182" s="27"/>
      <c r="D182" s="27"/>
      <c r="E182" s="65"/>
      <c r="F182" s="65"/>
      <c r="G182" s="65"/>
      <c r="H182" s="65"/>
      <c r="I182" s="8">
        <f>(E182+G182)*4+F182*9</f>
        <v>0</v>
      </c>
    </row>
    <row r="183" spans="1:9" ht="16.5" customHeight="1" thickBot="1" x14ac:dyDescent="0.25">
      <c r="C183" s="50" t="s">
        <v>19</v>
      </c>
      <c r="I183" s="8">
        <f>(E183+G183)*4+F183*9</f>
        <v>0</v>
      </c>
    </row>
    <row r="184" spans="1:9" s="8" customFormat="1" ht="38.25" customHeight="1" thickBot="1" x14ac:dyDescent="0.25">
      <c r="A184" s="98" t="s">
        <v>21</v>
      </c>
      <c r="B184" s="75" t="s">
        <v>22</v>
      </c>
      <c r="C184" s="100" t="s">
        <v>23</v>
      </c>
      <c r="D184" s="102" t="s">
        <v>24</v>
      </c>
      <c r="E184" s="126" t="s">
        <v>31</v>
      </c>
      <c r="F184" s="128" t="s">
        <v>32</v>
      </c>
      <c r="G184" s="132" t="s">
        <v>25</v>
      </c>
      <c r="H184" s="104" t="s">
        <v>26</v>
      </c>
      <c r="I184" s="8" t="e">
        <f>(E184+G184)*4+F184*9</f>
        <v>#VALUE!</v>
      </c>
    </row>
    <row r="185" spans="1:9" s="8" customFormat="1" ht="38.25" customHeight="1" thickBot="1" x14ac:dyDescent="0.25">
      <c r="A185" s="99"/>
      <c r="B185" s="152" t="s">
        <v>27</v>
      </c>
      <c r="C185" s="101"/>
      <c r="D185" s="103"/>
      <c r="E185" s="147"/>
      <c r="F185" s="128"/>
      <c r="G185" s="146"/>
      <c r="H185" s="105"/>
    </row>
    <row r="186" spans="1:9" s="8" customFormat="1" ht="38.25" customHeight="1" thickBot="1" x14ac:dyDescent="0.25">
      <c r="A186" s="99"/>
      <c r="B186" s="122"/>
      <c r="C186" s="101"/>
      <c r="D186" s="103"/>
      <c r="E186" s="25" t="s">
        <v>28</v>
      </c>
      <c r="F186" s="24" t="s">
        <v>28</v>
      </c>
      <c r="G186" s="24" t="s">
        <v>28</v>
      </c>
      <c r="H186" s="105"/>
    </row>
    <row r="187" spans="1:9" s="8" customFormat="1" ht="33" customHeight="1" thickBot="1" x14ac:dyDescent="0.25">
      <c r="A187" s="99"/>
      <c r="B187" s="153"/>
      <c r="C187" s="101"/>
      <c r="D187" s="103"/>
      <c r="E187" s="75" t="s">
        <v>27</v>
      </c>
      <c r="F187" s="24" t="s">
        <v>27</v>
      </c>
      <c r="G187" s="24" t="s">
        <v>27</v>
      </c>
      <c r="H187" s="105"/>
      <c r="I187" s="8" t="e">
        <f>(E187+G187)*4+F187*9</f>
        <v>#VALUE!</v>
      </c>
    </row>
    <row r="188" spans="1:9" s="8" customFormat="1" ht="24.75" customHeight="1" thickBot="1" x14ac:dyDescent="0.25">
      <c r="A188" s="111" t="s">
        <v>12</v>
      </c>
      <c r="B188" s="112"/>
      <c r="C188" s="112"/>
      <c r="D188" s="112"/>
      <c r="E188" s="112"/>
      <c r="F188" s="112"/>
      <c r="G188" s="112"/>
      <c r="H188" s="112"/>
      <c r="I188" s="113"/>
    </row>
    <row r="189" spans="1:9" s="8" customFormat="1" ht="24.75" customHeight="1" thickBot="1" x14ac:dyDescent="0.25">
      <c r="A189" s="124" t="s">
        <v>67</v>
      </c>
      <c r="B189" s="125"/>
      <c r="C189" s="125"/>
      <c r="D189" s="125"/>
      <c r="E189" s="125"/>
      <c r="F189" s="125"/>
      <c r="G189" s="125"/>
      <c r="H189" s="125"/>
      <c r="I189" s="49"/>
    </row>
    <row r="190" spans="1:9" s="8" customFormat="1" ht="32.25" customHeight="1" thickBot="1" x14ac:dyDescent="0.25">
      <c r="A190" s="9" t="s">
        <v>93</v>
      </c>
      <c r="B190" s="44">
        <v>150</v>
      </c>
      <c r="C190" s="45">
        <v>2008</v>
      </c>
      <c r="D190" s="44">
        <v>215</v>
      </c>
      <c r="E190" s="45">
        <v>17.38</v>
      </c>
      <c r="F190" s="44">
        <v>23</v>
      </c>
      <c r="G190" s="45">
        <v>2.5</v>
      </c>
      <c r="H190" s="44">
        <v>323.75</v>
      </c>
      <c r="I190" s="49"/>
    </row>
    <row r="191" spans="1:9" s="8" customFormat="1" ht="32.25" customHeight="1" thickBot="1" x14ac:dyDescent="0.25">
      <c r="A191" s="9" t="s">
        <v>99</v>
      </c>
      <c r="B191" s="44">
        <v>40</v>
      </c>
      <c r="C191" s="45" t="s">
        <v>149</v>
      </c>
      <c r="D191" s="44">
        <v>7</v>
      </c>
      <c r="E191" s="45">
        <v>1.2</v>
      </c>
      <c r="F191" s="44">
        <v>0.1</v>
      </c>
      <c r="G191" s="45">
        <v>2.6</v>
      </c>
      <c r="H191" s="44">
        <v>18</v>
      </c>
      <c r="I191" s="49"/>
    </row>
    <row r="192" spans="1:9" s="8" customFormat="1" ht="32.25" customHeight="1" thickBot="1" x14ac:dyDescent="0.25">
      <c r="A192" s="9" t="s">
        <v>85</v>
      </c>
      <c r="B192" s="44" t="s">
        <v>86</v>
      </c>
      <c r="C192" s="45">
        <v>2008</v>
      </c>
      <c r="D192" s="44">
        <v>431</v>
      </c>
      <c r="E192" s="45">
        <v>0.3</v>
      </c>
      <c r="F192" s="44">
        <v>0.1</v>
      </c>
      <c r="G192" s="45">
        <v>15.2</v>
      </c>
      <c r="H192" s="44">
        <v>62</v>
      </c>
      <c r="I192" s="49"/>
    </row>
    <row r="193" spans="1:9" s="8" customFormat="1" ht="32.25" customHeight="1" thickBot="1" x14ac:dyDescent="0.25">
      <c r="A193" s="19" t="s">
        <v>39</v>
      </c>
      <c r="B193" s="52">
        <v>25</v>
      </c>
      <c r="C193" s="52" t="s">
        <v>5</v>
      </c>
      <c r="D193" s="52">
        <v>2</v>
      </c>
      <c r="E193" s="52">
        <v>2</v>
      </c>
      <c r="F193" s="52">
        <v>1.1599999999999999</v>
      </c>
      <c r="G193" s="52">
        <v>12.99</v>
      </c>
      <c r="H193" s="10">
        <v>71.89</v>
      </c>
      <c r="I193" s="49"/>
    </row>
    <row r="194" spans="1:9" s="8" customFormat="1" ht="32.25" customHeight="1" thickBot="1" x14ac:dyDescent="0.25">
      <c r="A194" s="9" t="s">
        <v>95</v>
      </c>
      <c r="B194" s="44">
        <v>100</v>
      </c>
      <c r="C194" s="45" t="s">
        <v>5</v>
      </c>
      <c r="D194" s="44">
        <v>10</v>
      </c>
      <c r="E194" s="45">
        <v>0.9</v>
      </c>
      <c r="F194" s="44">
        <v>0.2</v>
      </c>
      <c r="G194" s="45">
        <v>8.1300000000000008</v>
      </c>
      <c r="H194" s="44">
        <v>43.33</v>
      </c>
      <c r="I194" s="49"/>
    </row>
    <row r="195" spans="1:9" s="8" customFormat="1" ht="32.25" customHeight="1" thickBot="1" x14ac:dyDescent="0.25">
      <c r="A195" s="54" t="s">
        <v>18</v>
      </c>
      <c r="B195" s="22">
        <v>522</v>
      </c>
      <c r="C195" s="48"/>
      <c r="D195" s="72"/>
      <c r="E195" s="48">
        <f t="shared" ref="E195:H195" si="26">SUM(E190:E194)</f>
        <v>21.779999999999998</v>
      </c>
      <c r="F195" s="72">
        <f t="shared" si="26"/>
        <v>24.560000000000002</v>
      </c>
      <c r="G195" s="48">
        <f t="shared" si="26"/>
        <v>41.42</v>
      </c>
      <c r="H195" s="72">
        <f t="shared" si="26"/>
        <v>518.97</v>
      </c>
      <c r="I195" s="49"/>
    </row>
    <row r="196" spans="1:9" s="8" customFormat="1" ht="19.5" customHeight="1" thickBot="1" x14ac:dyDescent="0.25">
      <c r="A196" s="108" t="s">
        <v>29</v>
      </c>
      <c r="B196" s="109"/>
      <c r="C196" s="109"/>
      <c r="D196" s="109"/>
      <c r="E196" s="109"/>
      <c r="F196" s="109"/>
      <c r="G196" s="109"/>
      <c r="H196" s="109"/>
      <c r="I196" s="110"/>
    </row>
    <row r="197" spans="1:9" s="12" customFormat="1" ht="46.5" customHeight="1" thickBot="1" x14ac:dyDescent="0.25">
      <c r="A197" s="9" t="s">
        <v>158</v>
      </c>
      <c r="B197" s="52">
        <v>60</v>
      </c>
      <c r="C197" s="52">
        <v>2011</v>
      </c>
      <c r="D197" s="52">
        <v>37</v>
      </c>
      <c r="E197" s="52">
        <v>0.8</v>
      </c>
      <c r="F197" s="52">
        <v>4.76</v>
      </c>
      <c r="G197" s="52">
        <v>6.1</v>
      </c>
      <c r="H197" s="10">
        <v>66.5</v>
      </c>
      <c r="I197" s="8">
        <f t="shared" ref="I197:I203" si="27">(E197+G197)*4+F197*9</f>
        <v>70.44</v>
      </c>
    </row>
    <row r="198" spans="1:9" s="12" customFormat="1" ht="37.5" customHeight="1" thickBot="1" x14ac:dyDescent="0.25">
      <c r="A198" s="19" t="s">
        <v>52</v>
      </c>
      <c r="B198" s="52" t="s">
        <v>73</v>
      </c>
      <c r="C198" s="52">
        <v>2012</v>
      </c>
      <c r="D198" s="52">
        <v>64</v>
      </c>
      <c r="E198" s="52">
        <v>2.5499999999999998</v>
      </c>
      <c r="F198" s="52">
        <v>4.1100000000000003</v>
      </c>
      <c r="G198" s="52">
        <v>8.36</v>
      </c>
      <c r="H198" s="10">
        <v>80.8</v>
      </c>
      <c r="I198" s="8">
        <f t="shared" si="27"/>
        <v>80.63</v>
      </c>
    </row>
    <row r="199" spans="1:9" s="12" customFormat="1" ht="37.5" customHeight="1" thickBot="1" x14ac:dyDescent="0.25">
      <c r="A199" s="19" t="s">
        <v>53</v>
      </c>
      <c r="B199" s="64">
        <v>90</v>
      </c>
      <c r="C199" s="52" t="s">
        <v>149</v>
      </c>
      <c r="D199" s="52">
        <v>12</v>
      </c>
      <c r="E199" s="52">
        <v>12.7</v>
      </c>
      <c r="F199" s="52">
        <v>6.3</v>
      </c>
      <c r="G199" s="52">
        <v>8.66</v>
      </c>
      <c r="H199" s="10">
        <v>190.12</v>
      </c>
      <c r="I199" s="8">
        <f t="shared" si="27"/>
        <v>142.13999999999999</v>
      </c>
    </row>
    <row r="200" spans="1:9" s="12" customFormat="1" ht="37.5" customHeight="1" thickBot="1" x14ac:dyDescent="0.25">
      <c r="A200" s="19" t="s">
        <v>46</v>
      </c>
      <c r="B200" s="52">
        <v>150</v>
      </c>
      <c r="C200" s="52">
        <v>2008</v>
      </c>
      <c r="D200" s="52">
        <v>325</v>
      </c>
      <c r="E200" s="11">
        <v>3.7</v>
      </c>
      <c r="F200" s="11">
        <v>5.3</v>
      </c>
      <c r="G200" s="11">
        <v>35.799999999999997</v>
      </c>
      <c r="H200" s="10">
        <v>203</v>
      </c>
      <c r="I200" s="8">
        <f t="shared" si="27"/>
        <v>205.7</v>
      </c>
    </row>
    <row r="201" spans="1:9" s="12" customFormat="1" ht="37.5" customHeight="1" thickBot="1" x14ac:dyDescent="0.25">
      <c r="A201" s="19" t="s">
        <v>134</v>
      </c>
      <c r="B201" s="52">
        <v>200</v>
      </c>
      <c r="C201" s="52">
        <v>2008</v>
      </c>
      <c r="D201" s="52">
        <v>394</v>
      </c>
      <c r="E201" s="52">
        <v>0.2</v>
      </c>
      <c r="F201" s="52">
        <v>0.2</v>
      </c>
      <c r="G201" s="52">
        <v>27.9</v>
      </c>
      <c r="H201" s="10">
        <v>115</v>
      </c>
      <c r="I201" s="8">
        <f t="shared" si="27"/>
        <v>114.19999999999999</v>
      </c>
    </row>
    <row r="202" spans="1:9" s="12" customFormat="1" ht="37.5" customHeight="1" thickBot="1" x14ac:dyDescent="0.25">
      <c r="A202" s="9" t="s">
        <v>38</v>
      </c>
      <c r="B202" s="52" t="s">
        <v>4</v>
      </c>
      <c r="C202" s="52" t="s">
        <v>5</v>
      </c>
      <c r="D202" s="52">
        <v>1</v>
      </c>
      <c r="E202" s="52">
        <v>3.2</v>
      </c>
      <c r="F202" s="52">
        <v>1.7</v>
      </c>
      <c r="G202" s="52">
        <v>20.399999999999999</v>
      </c>
      <c r="H202" s="10">
        <v>92</v>
      </c>
      <c r="I202" s="8">
        <f t="shared" si="27"/>
        <v>109.69999999999999</v>
      </c>
    </row>
    <row r="203" spans="1:9" s="12" customFormat="1" ht="37.5" customHeight="1" thickBot="1" x14ac:dyDescent="0.25">
      <c r="A203" s="19" t="s">
        <v>39</v>
      </c>
      <c r="B203" s="52">
        <v>25</v>
      </c>
      <c r="C203" s="52" t="s">
        <v>5</v>
      </c>
      <c r="D203" s="52">
        <v>2</v>
      </c>
      <c r="E203" s="52">
        <v>2</v>
      </c>
      <c r="F203" s="52">
        <v>1.1599999999999999</v>
      </c>
      <c r="G203" s="52">
        <v>12.99</v>
      </c>
      <c r="H203" s="10">
        <v>71.89</v>
      </c>
      <c r="I203" s="8">
        <f t="shared" si="27"/>
        <v>70.400000000000006</v>
      </c>
    </row>
    <row r="204" spans="1:9" s="12" customFormat="1" ht="37.5" customHeight="1" thickBot="1" x14ac:dyDescent="0.25">
      <c r="A204" s="19" t="s">
        <v>54</v>
      </c>
      <c r="B204" s="52">
        <v>30</v>
      </c>
      <c r="C204" s="52" t="s">
        <v>5</v>
      </c>
      <c r="D204" s="52">
        <v>8</v>
      </c>
      <c r="E204" s="52">
        <v>0.24</v>
      </c>
      <c r="F204" s="52">
        <v>0.03</v>
      </c>
      <c r="G204" s="52">
        <v>35.94</v>
      </c>
      <c r="H204" s="10">
        <v>91.8</v>
      </c>
      <c r="I204" s="8"/>
    </row>
    <row r="205" spans="1:9" s="12" customFormat="1" ht="37.5" customHeight="1" thickBot="1" x14ac:dyDescent="0.25">
      <c r="A205" s="81" t="s">
        <v>18</v>
      </c>
      <c r="B205" s="22">
        <v>790</v>
      </c>
      <c r="C205" s="13"/>
      <c r="D205" s="13"/>
      <c r="E205" s="66">
        <f t="shared" ref="E205:H205" si="28">SUM(E197:E204)</f>
        <v>25.389999999999993</v>
      </c>
      <c r="F205" s="66">
        <f t="shared" si="28"/>
        <v>23.560000000000002</v>
      </c>
      <c r="G205" s="66">
        <f t="shared" si="28"/>
        <v>156.14999999999998</v>
      </c>
      <c r="H205" s="23">
        <f t="shared" si="28"/>
        <v>911.11</v>
      </c>
      <c r="I205" s="8"/>
    </row>
    <row r="206" spans="1:9" s="12" customFormat="1" ht="37.5" customHeight="1" thickBot="1" x14ac:dyDescent="0.25">
      <c r="A206" s="107" t="s">
        <v>13</v>
      </c>
      <c r="B206" s="107"/>
      <c r="C206" s="13"/>
      <c r="D206" s="13"/>
      <c r="E206" s="66">
        <f t="shared" ref="E206:H206" si="29">E195+E205</f>
        <v>47.169999999999987</v>
      </c>
      <c r="F206" s="66">
        <f t="shared" si="29"/>
        <v>48.120000000000005</v>
      </c>
      <c r="G206" s="66">
        <f t="shared" si="29"/>
        <v>197.57</v>
      </c>
      <c r="H206" s="23">
        <f t="shared" si="29"/>
        <v>1430.08</v>
      </c>
      <c r="I206" s="8">
        <f>(E206+G206)*4+F206*9</f>
        <v>1412.04</v>
      </c>
    </row>
    <row r="207" spans="1:9" ht="16.5" hidden="1" customHeight="1" x14ac:dyDescent="0.2">
      <c r="A207" s="26"/>
      <c r="B207" s="27"/>
      <c r="D207" s="27"/>
      <c r="E207" s="28">
        <f>E206*4/$H$52</f>
        <v>0.12492716775252923</v>
      </c>
      <c r="F207" s="28">
        <f>F206*9/$H$52</f>
        <v>0.28674717940568883</v>
      </c>
      <c r="G207" s="28">
        <f>G206*4/$H$52</f>
        <v>0.5232533502833836</v>
      </c>
      <c r="H207" s="29"/>
      <c r="I207" s="8">
        <f>(E207+G207)*4+F207*9</f>
        <v>5.1734466867948505</v>
      </c>
    </row>
    <row r="208" spans="1:9" ht="16.5" customHeight="1" x14ac:dyDescent="0.2">
      <c r="A208" s="26"/>
      <c r="B208" s="27"/>
      <c r="C208" s="27"/>
      <c r="D208" s="27"/>
      <c r="E208" s="65"/>
      <c r="F208" s="65"/>
      <c r="G208" s="65"/>
      <c r="H208" s="65"/>
      <c r="I208" s="8">
        <f>(E208+G208)*4+F208*9</f>
        <v>0</v>
      </c>
    </row>
    <row r="209" spans="1:9" ht="16.5" customHeight="1" thickBot="1" x14ac:dyDescent="0.25">
      <c r="C209" s="6"/>
      <c r="I209" s="8">
        <f>(E209+G209)*4+F209*9</f>
        <v>0</v>
      </c>
    </row>
    <row r="210" spans="1:9" s="8" customFormat="1" ht="37.5" customHeight="1" thickBot="1" x14ac:dyDescent="0.25">
      <c r="A210" s="98" t="s">
        <v>21</v>
      </c>
      <c r="B210" s="75" t="s">
        <v>22</v>
      </c>
      <c r="C210" s="100" t="s">
        <v>23</v>
      </c>
      <c r="D210" s="102" t="s">
        <v>24</v>
      </c>
      <c r="E210" s="126" t="s">
        <v>31</v>
      </c>
      <c r="F210" s="128" t="s">
        <v>32</v>
      </c>
      <c r="G210" s="132" t="s">
        <v>25</v>
      </c>
      <c r="H210" s="104" t="s">
        <v>26</v>
      </c>
      <c r="I210" s="8" t="e">
        <f>(E210+G210)*4+F210*9</f>
        <v>#VALUE!</v>
      </c>
    </row>
    <row r="211" spans="1:9" s="8" customFormat="1" ht="37.5" customHeight="1" thickBot="1" x14ac:dyDescent="0.25">
      <c r="A211" s="99"/>
      <c r="B211" s="152" t="s">
        <v>27</v>
      </c>
      <c r="C211" s="101"/>
      <c r="D211" s="103"/>
      <c r="E211" s="127"/>
      <c r="F211" s="128"/>
      <c r="G211" s="146"/>
      <c r="H211" s="105"/>
    </row>
    <row r="212" spans="1:9" s="8" customFormat="1" ht="37.5" customHeight="1" thickBot="1" x14ac:dyDescent="0.25">
      <c r="A212" s="99"/>
      <c r="B212" s="122"/>
      <c r="C212" s="101"/>
      <c r="D212" s="103"/>
      <c r="E212" s="75" t="s">
        <v>28</v>
      </c>
      <c r="F212" s="75" t="s">
        <v>28</v>
      </c>
      <c r="G212" s="55" t="s">
        <v>28</v>
      </c>
      <c r="H212" s="105"/>
    </row>
    <row r="213" spans="1:9" s="8" customFormat="1" ht="30" customHeight="1" thickBot="1" x14ac:dyDescent="0.25">
      <c r="A213" s="99"/>
      <c r="B213" s="153"/>
      <c r="C213" s="101"/>
      <c r="D213" s="103"/>
      <c r="E213" s="25" t="s">
        <v>27</v>
      </c>
      <c r="F213" s="75" t="s">
        <v>27</v>
      </c>
      <c r="G213" s="55" t="s">
        <v>27</v>
      </c>
      <c r="H213" s="105"/>
      <c r="I213" s="8" t="e">
        <f>(E213+G213)*4+F213*9</f>
        <v>#VALUE!</v>
      </c>
    </row>
    <row r="214" spans="1:9" s="8" customFormat="1" ht="25.5" customHeight="1" thickBot="1" x14ac:dyDescent="0.25">
      <c r="A214" s="124" t="s">
        <v>14</v>
      </c>
      <c r="B214" s="125"/>
      <c r="C214" s="125"/>
      <c r="D214" s="125"/>
      <c r="E214" s="125"/>
      <c r="F214" s="125"/>
      <c r="G214" s="125"/>
      <c r="H214" s="125"/>
      <c r="I214" s="130"/>
    </row>
    <row r="215" spans="1:9" s="8" customFormat="1" ht="19.5" customHeight="1" thickBot="1" x14ac:dyDescent="0.25">
      <c r="A215" s="124" t="s">
        <v>67</v>
      </c>
      <c r="B215" s="125"/>
      <c r="C215" s="125"/>
      <c r="D215" s="125"/>
      <c r="E215" s="125"/>
      <c r="F215" s="125"/>
      <c r="G215" s="125"/>
      <c r="H215" s="125"/>
      <c r="I215" s="49"/>
    </row>
    <row r="216" spans="1:9" s="8" customFormat="1" ht="31.5" customHeight="1" thickBot="1" x14ac:dyDescent="0.25">
      <c r="A216" s="9" t="s">
        <v>103</v>
      </c>
      <c r="B216" s="44">
        <v>40</v>
      </c>
      <c r="C216" s="45">
        <v>2008</v>
      </c>
      <c r="D216" s="44">
        <v>2</v>
      </c>
      <c r="E216" s="45">
        <v>1.2</v>
      </c>
      <c r="F216" s="44">
        <v>4.3</v>
      </c>
      <c r="G216" s="45">
        <v>22</v>
      </c>
      <c r="H216" s="44">
        <v>132</v>
      </c>
      <c r="I216" s="49"/>
    </row>
    <row r="217" spans="1:9" s="8" customFormat="1" ht="31.5" customHeight="1" thickBot="1" x14ac:dyDescent="0.25">
      <c r="A217" s="9" t="s">
        <v>97</v>
      </c>
      <c r="B217" s="44">
        <v>150</v>
      </c>
      <c r="C217" s="45">
        <v>2008</v>
      </c>
      <c r="D217" s="44">
        <v>210</v>
      </c>
      <c r="E217" s="45">
        <v>7.1</v>
      </c>
      <c r="F217" s="44">
        <v>15.9</v>
      </c>
      <c r="G217" s="45">
        <v>27.1</v>
      </c>
      <c r="H217" s="44">
        <v>271</v>
      </c>
      <c r="I217" s="49"/>
    </row>
    <row r="218" spans="1:9" s="8" customFormat="1" ht="31.5" customHeight="1" thickBot="1" x14ac:dyDescent="0.25">
      <c r="A218" s="34" t="s">
        <v>70</v>
      </c>
      <c r="B218" s="36">
        <v>200</v>
      </c>
      <c r="C218" s="37">
        <v>2008</v>
      </c>
      <c r="D218" s="36">
        <v>433</v>
      </c>
      <c r="E218" s="37">
        <v>2.9</v>
      </c>
      <c r="F218" s="36">
        <v>2.5</v>
      </c>
      <c r="G218" s="37">
        <v>24.8</v>
      </c>
      <c r="H218" s="36">
        <v>134</v>
      </c>
      <c r="I218" s="49"/>
    </row>
    <row r="219" spans="1:9" s="8" customFormat="1" ht="31.5" customHeight="1" thickBot="1" x14ac:dyDescent="0.25">
      <c r="A219" s="9" t="s">
        <v>65</v>
      </c>
      <c r="B219" s="44">
        <v>100</v>
      </c>
      <c r="C219" s="45" t="s">
        <v>5</v>
      </c>
      <c r="D219" s="44">
        <v>3</v>
      </c>
      <c r="E219" s="45">
        <v>0.8</v>
      </c>
      <c r="F219" s="44">
        <v>0</v>
      </c>
      <c r="G219" s="45">
        <v>7.5</v>
      </c>
      <c r="H219" s="44">
        <v>38</v>
      </c>
      <c r="I219" s="49"/>
    </row>
    <row r="220" spans="1:9" s="8" customFormat="1" ht="31.5" customHeight="1" thickBot="1" x14ac:dyDescent="0.25">
      <c r="A220" s="81" t="s">
        <v>18</v>
      </c>
      <c r="B220" s="72">
        <f>SUM(B216:B219)</f>
        <v>490</v>
      </c>
      <c r="C220" s="45"/>
      <c r="D220" s="44"/>
      <c r="E220" s="48">
        <f t="shared" ref="E220:H220" si="30">SUM(E216:E219)</f>
        <v>12</v>
      </c>
      <c r="F220" s="72">
        <f t="shared" si="30"/>
        <v>22.7</v>
      </c>
      <c r="G220" s="48">
        <f t="shared" si="30"/>
        <v>81.400000000000006</v>
      </c>
      <c r="H220" s="72">
        <f t="shared" si="30"/>
        <v>575</v>
      </c>
      <c r="I220" s="49"/>
    </row>
    <row r="221" spans="1:9" s="8" customFormat="1" ht="25.5" customHeight="1" thickBot="1" x14ac:dyDescent="0.25">
      <c r="A221" s="108" t="s">
        <v>29</v>
      </c>
      <c r="B221" s="109"/>
      <c r="C221" s="109"/>
      <c r="D221" s="109"/>
      <c r="E221" s="109"/>
      <c r="F221" s="109"/>
      <c r="G221" s="109"/>
      <c r="H221" s="109"/>
      <c r="I221" s="110"/>
    </row>
    <row r="222" spans="1:9" s="12" customFormat="1" ht="37.5" customHeight="1" thickBot="1" x14ac:dyDescent="0.25">
      <c r="A222" s="9" t="s">
        <v>154</v>
      </c>
      <c r="B222" s="52">
        <v>60</v>
      </c>
      <c r="C222" s="52">
        <v>2008</v>
      </c>
      <c r="D222" s="52">
        <v>35</v>
      </c>
      <c r="E222" s="52">
        <v>0.96</v>
      </c>
      <c r="F222" s="52">
        <v>3.06</v>
      </c>
      <c r="G222" s="52">
        <v>4.1399999999999997</v>
      </c>
      <c r="H222" s="10">
        <v>48</v>
      </c>
      <c r="I222" s="8">
        <f t="shared" ref="I222:I228" si="31">(E222+G222)*4+F222*9</f>
        <v>47.94</v>
      </c>
    </row>
    <row r="223" spans="1:9" s="12" customFormat="1" ht="37.5" customHeight="1" thickBot="1" x14ac:dyDescent="0.25">
      <c r="A223" s="9" t="s">
        <v>55</v>
      </c>
      <c r="B223" s="52" t="s">
        <v>73</v>
      </c>
      <c r="C223" s="52">
        <v>2012</v>
      </c>
      <c r="D223" s="52">
        <v>67</v>
      </c>
      <c r="E223" s="52">
        <v>2.4</v>
      </c>
      <c r="F223" s="52">
        <v>4.0999999999999996</v>
      </c>
      <c r="G223" s="52">
        <v>6.3</v>
      </c>
      <c r="H223" s="10">
        <v>72</v>
      </c>
      <c r="I223" s="8">
        <f t="shared" si="31"/>
        <v>71.699999999999989</v>
      </c>
    </row>
    <row r="224" spans="1:9" s="12" customFormat="1" ht="37.5" customHeight="1" thickBot="1" x14ac:dyDescent="0.25">
      <c r="A224" s="19" t="s">
        <v>56</v>
      </c>
      <c r="B224" s="52">
        <v>240</v>
      </c>
      <c r="C224" s="52" t="s">
        <v>149</v>
      </c>
      <c r="D224" s="52">
        <v>15</v>
      </c>
      <c r="E224" s="52">
        <v>18.399999999999999</v>
      </c>
      <c r="F224" s="52">
        <v>17</v>
      </c>
      <c r="G224" s="52">
        <v>44.3</v>
      </c>
      <c r="H224" s="10">
        <v>394.4</v>
      </c>
      <c r="I224" s="8">
        <f t="shared" si="31"/>
        <v>403.79999999999995</v>
      </c>
    </row>
    <row r="225" spans="1:9" s="12" customFormat="1" ht="37.5" customHeight="1" thickBot="1" x14ac:dyDescent="0.25">
      <c r="A225" s="19" t="s">
        <v>136</v>
      </c>
      <c r="B225" s="52" t="s">
        <v>3</v>
      </c>
      <c r="C225" s="52" t="s">
        <v>2</v>
      </c>
      <c r="D225" s="52">
        <v>402</v>
      </c>
      <c r="E225" s="52">
        <v>0.6</v>
      </c>
      <c r="F225" s="52">
        <v>0.1</v>
      </c>
      <c r="G225" s="52">
        <v>31.7</v>
      </c>
      <c r="H225" s="10">
        <v>131</v>
      </c>
      <c r="I225" s="8">
        <f t="shared" si="31"/>
        <v>130.1</v>
      </c>
    </row>
    <row r="226" spans="1:9" s="12" customFormat="1" ht="37.5" customHeight="1" thickBot="1" x14ac:dyDescent="0.25">
      <c r="A226" s="9" t="s">
        <v>38</v>
      </c>
      <c r="B226" s="52" t="s">
        <v>4</v>
      </c>
      <c r="C226" s="52" t="s">
        <v>5</v>
      </c>
      <c r="D226" s="52">
        <v>1</v>
      </c>
      <c r="E226" s="52">
        <v>3.2</v>
      </c>
      <c r="F226" s="52">
        <v>1.7</v>
      </c>
      <c r="G226" s="52">
        <v>20.399999999999999</v>
      </c>
      <c r="H226" s="10">
        <v>92</v>
      </c>
      <c r="I226" s="8">
        <f t="shared" si="31"/>
        <v>109.69999999999999</v>
      </c>
    </row>
    <row r="227" spans="1:9" s="12" customFormat="1" ht="37.5" customHeight="1" thickBot="1" x14ac:dyDescent="0.25">
      <c r="A227" s="19" t="s">
        <v>39</v>
      </c>
      <c r="B227" s="52">
        <v>25</v>
      </c>
      <c r="C227" s="52" t="s">
        <v>5</v>
      </c>
      <c r="D227" s="52">
        <v>2</v>
      </c>
      <c r="E227" s="52">
        <v>2</v>
      </c>
      <c r="F227" s="52">
        <v>1.1599999999999999</v>
      </c>
      <c r="G227" s="52">
        <v>12.99</v>
      </c>
      <c r="H227" s="10">
        <v>71.89</v>
      </c>
      <c r="I227" s="8">
        <f t="shared" si="31"/>
        <v>70.400000000000006</v>
      </c>
    </row>
    <row r="228" spans="1:9" s="12" customFormat="1" ht="37.5" customHeight="1" thickBot="1" x14ac:dyDescent="0.25">
      <c r="A228" s="19" t="s">
        <v>81</v>
      </c>
      <c r="B228" s="52" t="s">
        <v>42</v>
      </c>
      <c r="C228" s="52" t="s">
        <v>5</v>
      </c>
      <c r="D228" s="52">
        <v>6</v>
      </c>
      <c r="E228" s="11">
        <v>3.7</v>
      </c>
      <c r="F228" s="11">
        <v>2.5</v>
      </c>
      <c r="G228" s="11">
        <v>4.9000000000000004</v>
      </c>
      <c r="H228" s="10">
        <v>87</v>
      </c>
      <c r="I228" s="8">
        <f t="shared" si="31"/>
        <v>56.900000000000006</v>
      </c>
    </row>
    <row r="229" spans="1:9" s="12" customFormat="1" ht="37.5" customHeight="1" thickBot="1" x14ac:dyDescent="0.25">
      <c r="A229" s="81" t="s">
        <v>18</v>
      </c>
      <c r="B229" s="22">
        <v>860</v>
      </c>
      <c r="C229" s="13"/>
      <c r="D229" s="14"/>
      <c r="E229" s="41">
        <f t="shared" ref="E229:H229" si="32">SUM(E222:E228)</f>
        <v>31.259999999999998</v>
      </c>
      <c r="F229" s="56">
        <f t="shared" si="32"/>
        <v>29.62</v>
      </c>
      <c r="G229" s="56">
        <f t="shared" si="32"/>
        <v>124.73</v>
      </c>
      <c r="H229" s="23">
        <f t="shared" si="32"/>
        <v>896.29</v>
      </c>
      <c r="I229" s="8"/>
    </row>
    <row r="230" spans="1:9" s="12" customFormat="1" ht="37.5" customHeight="1" thickBot="1" x14ac:dyDescent="0.25">
      <c r="A230" s="106" t="s">
        <v>6</v>
      </c>
      <c r="B230" s="107"/>
      <c r="C230" s="13"/>
      <c r="D230" s="14"/>
      <c r="E230" s="41">
        <f t="shared" ref="E230:H230" si="33">E220+E229</f>
        <v>43.26</v>
      </c>
      <c r="F230" s="56">
        <f t="shared" si="33"/>
        <v>52.32</v>
      </c>
      <c r="G230" s="56">
        <f t="shared" si="33"/>
        <v>206.13</v>
      </c>
      <c r="H230" s="23">
        <f t="shared" si="33"/>
        <v>1471.29</v>
      </c>
      <c r="I230" s="8">
        <f>(E230+G230)*4+F230*9</f>
        <v>1468.44</v>
      </c>
    </row>
    <row r="231" spans="1:9" ht="16.5" hidden="1" customHeight="1" x14ac:dyDescent="0.2">
      <c r="A231" s="26"/>
      <c r="B231" s="27"/>
      <c r="D231" s="27"/>
      <c r="E231" s="28">
        <f>E230*4/$H$52</f>
        <v>0.11457174638487207</v>
      </c>
      <c r="F231" s="28">
        <f>F230*9/$H$52</f>
        <v>0.31177498808199583</v>
      </c>
      <c r="G231" s="28">
        <f>G230*4/$H$52</f>
        <v>0.54592404258700133</v>
      </c>
      <c r="H231" s="29"/>
      <c r="I231" s="8">
        <f>(E231+G231)*4+F231*9</f>
        <v>5.4479580486254564</v>
      </c>
    </row>
    <row r="232" spans="1:9" ht="16.5" customHeight="1" x14ac:dyDescent="0.2">
      <c r="A232" s="26"/>
      <c r="B232" s="27"/>
      <c r="C232" s="27"/>
      <c r="D232" s="27"/>
      <c r="E232" s="65"/>
      <c r="F232" s="65"/>
      <c r="G232" s="65"/>
      <c r="H232" s="65"/>
      <c r="I232" s="8">
        <f>(E232+G232)*4+F232*9</f>
        <v>0</v>
      </c>
    </row>
    <row r="233" spans="1:9" ht="16.5" customHeight="1" thickBot="1" x14ac:dyDescent="0.25">
      <c r="C233" s="6"/>
      <c r="I233" s="8">
        <f>(E233+G233)*4+F233*9</f>
        <v>0</v>
      </c>
    </row>
    <row r="234" spans="1:9" s="12" customFormat="1" ht="37.5" customHeight="1" thickBot="1" x14ac:dyDescent="0.25">
      <c r="A234" s="98" t="s">
        <v>21</v>
      </c>
      <c r="B234" s="75" t="s">
        <v>22</v>
      </c>
      <c r="C234" s="100" t="s">
        <v>23</v>
      </c>
      <c r="D234" s="102" t="s">
        <v>24</v>
      </c>
      <c r="E234" s="126" t="s">
        <v>31</v>
      </c>
      <c r="F234" s="128" t="s">
        <v>32</v>
      </c>
      <c r="G234" s="132" t="s">
        <v>25</v>
      </c>
      <c r="H234" s="104" t="s">
        <v>26</v>
      </c>
      <c r="I234" s="8" t="e">
        <f>(E234+G234)*4+F234*9</f>
        <v>#VALUE!</v>
      </c>
    </row>
    <row r="235" spans="1:9" s="12" customFormat="1" ht="37.5" customHeight="1" thickBot="1" x14ac:dyDescent="0.25">
      <c r="A235" s="99"/>
      <c r="B235" s="152" t="s">
        <v>27</v>
      </c>
      <c r="C235" s="101"/>
      <c r="D235" s="103"/>
      <c r="E235" s="127"/>
      <c r="F235" s="128"/>
      <c r="G235" s="146"/>
      <c r="H235" s="105"/>
      <c r="I235" s="8"/>
    </row>
    <row r="236" spans="1:9" s="12" customFormat="1" ht="37.5" customHeight="1" thickBot="1" x14ac:dyDescent="0.25">
      <c r="A236" s="99"/>
      <c r="B236" s="122"/>
      <c r="C236" s="101"/>
      <c r="D236" s="103"/>
      <c r="E236" s="75" t="s">
        <v>28</v>
      </c>
      <c r="F236" s="24" t="s">
        <v>28</v>
      </c>
      <c r="G236" s="24" t="s">
        <v>28</v>
      </c>
      <c r="H236" s="105"/>
      <c r="I236" s="8"/>
    </row>
    <row r="237" spans="1:9" s="12" customFormat="1" ht="38.25" customHeight="1" thickBot="1" x14ac:dyDescent="0.25">
      <c r="A237" s="99"/>
      <c r="B237" s="153"/>
      <c r="C237" s="101"/>
      <c r="D237" s="103"/>
      <c r="E237" s="25" t="s">
        <v>27</v>
      </c>
      <c r="F237" s="24" t="s">
        <v>27</v>
      </c>
      <c r="G237" s="24" t="s">
        <v>27</v>
      </c>
      <c r="H237" s="105"/>
      <c r="I237" s="8" t="e">
        <f>(E237+G237)*4+F237*9</f>
        <v>#VALUE!</v>
      </c>
    </row>
    <row r="238" spans="1:9" s="12" customFormat="1" ht="24" customHeight="1" thickBot="1" x14ac:dyDescent="0.25">
      <c r="A238" s="111" t="s">
        <v>15</v>
      </c>
      <c r="B238" s="112"/>
      <c r="C238" s="112"/>
      <c r="D238" s="112"/>
      <c r="E238" s="112"/>
      <c r="F238" s="112"/>
      <c r="G238" s="112"/>
      <c r="H238" s="112"/>
      <c r="I238" s="113"/>
    </row>
    <row r="239" spans="1:9" s="12" customFormat="1" ht="24" customHeight="1" thickBot="1" x14ac:dyDescent="0.25">
      <c r="A239" s="124"/>
      <c r="B239" s="125"/>
      <c r="C239" s="125"/>
      <c r="D239" s="125"/>
      <c r="E239" s="125"/>
      <c r="F239" s="125"/>
      <c r="G239" s="125"/>
      <c r="H239" s="125"/>
      <c r="I239" s="49"/>
    </row>
    <row r="240" spans="1:9" s="12" customFormat="1" ht="30" customHeight="1" thickBot="1" x14ac:dyDescent="0.25">
      <c r="A240" s="9" t="s">
        <v>83</v>
      </c>
      <c r="B240" s="44">
        <v>25</v>
      </c>
      <c r="C240" s="45">
        <v>2008</v>
      </c>
      <c r="D240" s="44">
        <v>1</v>
      </c>
      <c r="E240" s="45">
        <v>1.1000000000000001</v>
      </c>
      <c r="F240" s="44">
        <v>6.4</v>
      </c>
      <c r="G240" s="45">
        <v>7.5</v>
      </c>
      <c r="H240" s="44">
        <v>110</v>
      </c>
      <c r="I240" s="49"/>
    </row>
    <row r="241" spans="1:9" s="12" customFormat="1" ht="30" customHeight="1" thickBot="1" x14ac:dyDescent="0.25">
      <c r="A241" s="9" t="s">
        <v>98</v>
      </c>
      <c r="B241" s="44">
        <v>155</v>
      </c>
      <c r="C241" s="45">
        <v>2008</v>
      </c>
      <c r="D241" s="44">
        <v>184</v>
      </c>
      <c r="E241" s="45">
        <v>8.8000000000000007</v>
      </c>
      <c r="F241" s="44">
        <v>5.0999999999999996</v>
      </c>
      <c r="G241" s="45">
        <v>26.9</v>
      </c>
      <c r="H241" s="44">
        <v>201</v>
      </c>
      <c r="I241" s="49"/>
    </row>
    <row r="242" spans="1:9" s="12" customFormat="1" ht="30" customHeight="1" thickBot="1" x14ac:dyDescent="0.25">
      <c r="A242" s="9" t="s">
        <v>80</v>
      </c>
      <c r="B242" s="44">
        <v>200</v>
      </c>
      <c r="C242" s="45">
        <v>2008</v>
      </c>
      <c r="D242" s="44">
        <v>430</v>
      </c>
      <c r="E242" s="45">
        <v>0.2</v>
      </c>
      <c r="F242" s="44">
        <v>0</v>
      </c>
      <c r="G242" s="45">
        <v>15</v>
      </c>
      <c r="H242" s="44">
        <v>60</v>
      </c>
      <c r="I242" s="49"/>
    </row>
    <row r="243" spans="1:9" s="12" customFormat="1" ht="30" customHeight="1" thickBot="1" x14ac:dyDescent="0.25">
      <c r="A243" s="19" t="s">
        <v>39</v>
      </c>
      <c r="B243" s="52">
        <v>25</v>
      </c>
      <c r="C243" s="52" t="s">
        <v>5</v>
      </c>
      <c r="D243" s="52">
        <v>2</v>
      </c>
      <c r="E243" s="52">
        <v>2</v>
      </c>
      <c r="F243" s="52">
        <v>1.1599999999999999</v>
      </c>
      <c r="G243" s="52">
        <v>12.99</v>
      </c>
      <c r="H243" s="10">
        <v>71.89</v>
      </c>
      <c r="I243" s="49"/>
    </row>
    <row r="244" spans="1:9" s="12" customFormat="1" ht="30" customHeight="1" thickBot="1" x14ac:dyDescent="0.25">
      <c r="A244" s="9" t="s">
        <v>96</v>
      </c>
      <c r="B244" s="44">
        <v>100</v>
      </c>
      <c r="C244" s="45" t="s">
        <v>5</v>
      </c>
      <c r="D244" s="44">
        <v>11</v>
      </c>
      <c r="E244" s="45">
        <v>0.4</v>
      </c>
      <c r="F244" s="44">
        <v>0.3</v>
      </c>
      <c r="G244" s="45">
        <v>10.3</v>
      </c>
      <c r="H244" s="44">
        <v>46.6</v>
      </c>
      <c r="I244" s="49"/>
    </row>
    <row r="245" spans="1:9" s="12" customFormat="1" ht="30" customHeight="1" thickBot="1" x14ac:dyDescent="0.25">
      <c r="A245" s="81" t="s">
        <v>18</v>
      </c>
      <c r="B245" s="72">
        <f>SUM(B240:B244)</f>
        <v>505</v>
      </c>
      <c r="C245" s="45"/>
      <c r="D245" s="44"/>
      <c r="E245" s="48">
        <f t="shared" ref="E245:H245" si="34">SUM(E240:E244)</f>
        <v>12.5</v>
      </c>
      <c r="F245" s="72">
        <f t="shared" si="34"/>
        <v>12.96</v>
      </c>
      <c r="G245" s="48">
        <f t="shared" si="34"/>
        <v>72.69</v>
      </c>
      <c r="H245" s="72">
        <f t="shared" si="34"/>
        <v>489.49</v>
      </c>
      <c r="I245" s="49"/>
    </row>
    <row r="246" spans="1:9" s="12" customFormat="1" ht="24" customHeight="1" thickBot="1" x14ac:dyDescent="0.25">
      <c r="A246" s="108" t="s">
        <v>29</v>
      </c>
      <c r="B246" s="109"/>
      <c r="C246" s="109"/>
      <c r="D246" s="109"/>
      <c r="E246" s="109"/>
      <c r="F246" s="109"/>
      <c r="G246" s="109"/>
      <c r="H246" s="109"/>
      <c r="I246" s="110"/>
    </row>
    <row r="247" spans="1:9" s="12" customFormat="1" ht="37.5" customHeight="1" thickBot="1" x14ac:dyDescent="0.25">
      <c r="A247" s="9" t="s">
        <v>159</v>
      </c>
      <c r="B247" s="52">
        <v>60</v>
      </c>
      <c r="C247" s="52">
        <v>2014</v>
      </c>
      <c r="D247" s="52">
        <v>35</v>
      </c>
      <c r="E247" s="52">
        <v>1</v>
      </c>
      <c r="F247" s="52">
        <v>5</v>
      </c>
      <c r="G247" s="52">
        <v>3.8</v>
      </c>
      <c r="H247" s="10">
        <v>65</v>
      </c>
      <c r="I247" s="8">
        <f t="shared" ref="I247:I253" si="35">(E247+G247)*4+F247*9</f>
        <v>64.2</v>
      </c>
    </row>
    <row r="248" spans="1:9" s="12" customFormat="1" ht="37.5" customHeight="1" thickBot="1" x14ac:dyDescent="0.25">
      <c r="A248" s="19" t="s">
        <v>57</v>
      </c>
      <c r="B248" s="52">
        <v>200</v>
      </c>
      <c r="C248" s="52">
        <v>2012</v>
      </c>
      <c r="D248" s="52">
        <v>81</v>
      </c>
      <c r="E248" s="52">
        <v>7.8</v>
      </c>
      <c r="F248" s="52">
        <v>3.6</v>
      </c>
      <c r="G248" s="52">
        <v>14.9</v>
      </c>
      <c r="H248" s="11">
        <v>113.8</v>
      </c>
      <c r="I248" s="8">
        <f t="shared" si="35"/>
        <v>123.19999999999999</v>
      </c>
    </row>
    <row r="249" spans="1:9" s="12" customFormat="1" ht="37.5" customHeight="1" thickBot="1" x14ac:dyDescent="0.25">
      <c r="A249" s="19" t="s">
        <v>58</v>
      </c>
      <c r="B249" s="64" t="s">
        <v>128</v>
      </c>
      <c r="C249" s="52">
        <v>2012</v>
      </c>
      <c r="D249" s="52" t="s">
        <v>59</v>
      </c>
      <c r="E249" s="52">
        <v>10.5</v>
      </c>
      <c r="F249" s="52">
        <v>16.21</v>
      </c>
      <c r="G249" s="52">
        <v>11.56</v>
      </c>
      <c r="H249" s="10">
        <v>215</v>
      </c>
      <c r="I249" s="8">
        <f t="shared" si="35"/>
        <v>234.13000000000002</v>
      </c>
    </row>
    <row r="250" spans="1:9" s="12" customFormat="1" ht="37.5" customHeight="1" thickBot="1" x14ac:dyDescent="0.25">
      <c r="A250" s="19" t="s">
        <v>50</v>
      </c>
      <c r="B250" s="52">
        <v>150</v>
      </c>
      <c r="C250" s="52">
        <v>2008</v>
      </c>
      <c r="D250" s="52">
        <v>331</v>
      </c>
      <c r="E250" s="52">
        <v>5.5</v>
      </c>
      <c r="F250" s="52">
        <v>4.8</v>
      </c>
      <c r="G250" s="52">
        <v>26.8</v>
      </c>
      <c r="H250" s="10">
        <v>191</v>
      </c>
      <c r="I250" s="8">
        <f t="shared" si="35"/>
        <v>172.39999999999998</v>
      </c>
    </row>
    <row r="251" spans="1:9" s="12" customFormat="1" ht="37.5" customHeight="1" thickBot="1" x14ac:dyDescent="0.25">
      <c r="A251" s="9" t="s">
        <v>148</v>
      </c>
      <c r="B251" s="52">
        <v>200</v>
      </c>
      <c r="C251" s="52">
        <v>2008</v>
      </c>
      <c r="D251" s="64">
        <v>442</v>
      </c>
      <c r="E251" s="52">
        <v>1</v>
      </c>
      <c r="F251" s="52">
        <v>0.2</v>
      </c>
      <c r="G251" s="52">
        <v>19.170000000000002</v>
      </c>
      <c r="H251" s="10">
        <v>92</v>
      </c>
      <c r="I251" s="8">
        <f t="shared" si="35"/>
        <v>82.48</v>
      </c>
    </row>
    <row r="252" spans="1:9" s="12" customFormat="1" ht="37.5" customHeight="1" thickBot="1" x14ac:dyDescent="0.25">
      <c r="A252" s="9" t="s">
        <v>38</v>
      </c>
      <c r="B252" s="52" t="s">
        <v>4</v>
      </c>
      <c r="C252" s="52" t="s">
        <v>5</v>
      </c>
      <c r="D252" s="52">
        <v>1</v>
      </c>
      <c r="E252" s="52">
        <v>3.2</v>
      </c>
      <c r="F252" s="52">
        <v>1.7</v>
      </c>
      <c r="G252" s="52">
        <v>20.399999999999999</v>
      </c>
      <c r="H252" s="10">
        <v>92</v>
      </c>
      <c r="I252" s="8">
        <f t="shared" si="35"/>
        <v>109.69999999999999</v>
      </c>
    </row>
    <row r="253" spans="1:9" s="12" customFormat="1" ht="37.5" customHeight="1" thickBot="1" x14ac:dyDescent="0.25">
      <c r="A253" s="19" t="s">
        <v>39</v>
      </c>
      <c r="B253" s="52">
        <v>25</v>
      </c>
      <c r="C253" s="52" t="s">
        <v>5</v>
      </c>
      <c r="D253" s="52">
        <v>2</v>
      </c>
      <c r="E253" s="52">
        <v>2</v>
      </c>
      <c r="F253" s="52">
        <v>1.1599999999999999</v>
      </c>
      <c r="G253" s="52">
        <v>12.99</v>
      </c>
      <c r="H253" s="10">
        <v>71.89</v>
      </c>
      <c r="I253" s="8">
        <f t="shared" si="35"/>
        <v>70.400000000000006</v>
      </c>
    </row>
    <row r="254" spans="1:9" s="12" customFormat="1" ht="37.5" customHeight="1" thickBot="1" x14ac:dyDescent="0.25">
      <c r="A254" s="81" t="s">
        <v>18</v>
      </c>
      <c r="B254" s="48">
        <v>785</v>
      </c>
      <c r="C254" s="77"/>
      <c r="D254" s="72"/>
      <c r="E254" s="48">
        <f t="shared" ref="E254:H254" si="36">SUM(E247:E253)</f>
        <v>31</v>
      </c>
      <c r="F254" s="72">
        <f t="shared" si="36"/>
        <v>32.67</v>
      </c>
      <c r="G254" s="48">
        <f t="shared" si="36"/>
        <v>109.61999999999999</v>
      </c>
      <c r="H254" s="57">
        <f t="shared" si="36"/>
        <v>840.68999999999994</v>
      </c>
      <c r="I254" s="8"/>
    </row>
    <row r="255" spans="1:9" s="12" customFormat="1" ht="37.5" customHeight="1" thickBot="1" x14ac:dyDescent="0.25">
      <c r="A255" s="107" t="s">
        <v>6</v>
      </c>
      <c r="B255" s="107"/>
      <c r="C255" s="13"/>
      <c r="D255" s="13"/>
      <c r="E255" s="66">
        <f t="shared" ref="E255:H255" si="37">E245+E254</f>
        <v>43.5</v>
      </c>
      <c r="F255" s="66">
        <f t="shared" si="37"/>
        <v>45.63</v>
      </c>
      <c r="G255" s="66">
        <f t="shared" si="37"/>
        <v>182.31</v>
      </c>
      <c r="H255" s="23">
        <f t="shared" si="37"/>
        <v>1330.1799999999998</v>
      </c>
      <c r="I255" s="8">
        <f>(E255+G255)*4+F255*9</f>
        <v>1313.91</v>
      </c>
    </row>
    <row r="256" spans="1:9" ht="16.5" hidden="1" customHeight="1" x14ac:dyDescent="0.2">
      <c r="A256" s="26"/>
      <c r="B256" s="27"/>
      <c r="D256" s="27"/>
      <c r="E256" s="28">
        <f>E255*4/$H$52</f>
        <v>0.11520737327188939</v>
      </c>
      <c r="F256" s="28">
        <f>F255*9/$H$52</f>
        <v>0.27190926426187828</v>
      </c>
      <c r="G256" s="28">
        <f>G255*4/$H$52</f>
        <v>0.48283807405053231</v>
      </c>
      <c r="H256" s="29"/>
      <c r="I256" s="8">
        <f>(E256+G256)*4+F256*9</f>
        <v>4.8393651676465907</v>
      </c>
    </row>
    <row r="257" spans="1:9" ht="16.5" customHeight="1" x14ac:dyDescent="0.2">
      <c r="A257" s="26"/>
      <c r="B257" s="27"/>
      <c r="C257" s="27"/>
      <c r="D257" s="27"/>
      <c r="E257" s="65"/>
      <c r="F257" s="65"/>
      <c r="G257" s="65"/>
      <c r="H257" s="65"/>
      <c r="I257" s="8">
        <f>(E257+G257)*4+F257*9</f>
        <v>0</v>
      </c>
    </row>
    <row r="258" spans="1:9" ht="16.5" customHeight="1" thickBot="1" x14ac:dyDescent="0.25">
      <c r="I258" s="8">
        <f>(E258+G258)*4+F258*9</f>
        <v>0</v>
      </c>
    </row>
    <row r="259" spans="1:9" s="8" customFormat="1" ht="37.5" customHeight="1" thickBot="1" x14ac:dyDescent="0.25">
      <c r="A259" s="98" t="s">
        <v>21</v>
      </c>
      <c r="B259" s="73" t="s">
        <v>22</v>
      </c>
      <c r="C259" s="100" t="s">
        <v>23</v>
      </c>
      <c r="D259" s="102" t="s">
        <v>24</v>
      </c>
      <c r="E259" s="126" t="s">
        <v>31</v>
      </c>
      <c r="F259" s="128" t="s">
        <v>32</v>
      </c>
      <c r="G259" s="132" t="s">
        <v>25</v>
      </c>
      <c r="H259" s="104" t="s">
        <v>26</v>
      </c>
      <c r="I259" s="8" t="e">
        <f>(E259+G259)*4+F259*9</f>
        <v>#VALUE!</v>
      </c>
    </row>
    <row r="260" spans="1:9" s="8" customFormat="1" ht="37.5" customHeight="1" thickBot="1" x14ac:dyDescent="0.25">
      <c r="A260" s="99"/>
      <c r="B260" s="74" t="s">
        <v>27</v>
      </c>
      <c r="C260" s="101"/>
      <c r="D260" s="103"/>
      <c r="E260" s="127"/>
      <c r="F260" s="128"/>
      <c r="G260" s="146"/>
      <c r="H260" s="105"/>
    </row>
    <row r="261" spans="1:9" s="8" customFormat="1" ht="37.5" customHeight="1" thickBot="1" x14ac:dyDescent="0.25">
      <c r="A261" s="99"/>
      <c r="B261" s="150"/>
      <c r="C261" s="101"/>
      <c r="D261" s="103"/>
      <c r="E261" s="75" t="s">
        <v>28</v>
      </c>
      <c r="F261" s="24" t="s">
        <v>28</v>
      </c>
      <c r="G261" s="24" t="s">
        <v>28</v>
      </c>
      <c r="H261" s="105"/>
    </row>
    <row r="262" spans="1:9" s="8" customFormat="1" ht="21" customHeight="1" thickBot="1" x14ac:dyDescent="0.25">
      <c r="A262" s="99"/>
      <c r="B262" s="150"/>
      <c r="C262" s="101"/>
      <c r="D262" s="103"/>
      <c r="E262" s="25" t="s">
        <v>27</v>
      </c>
      <c r="F262" s="24" t="s">
        <v>27</v>
      </c>
      <c r="G262" s="24" t="s">
        <v>27</v>
      </c>
      <c r="H262" s="105"/>
      <c r="I262" s="8" t="e">
        <f>(E262+G262)*4+F262*9</f>
        <v>#VALUE!</v>
      </c>
    </row>
    <row r="263" spans="1:9" s="8" customFormat="1" ht="19.5" customHeight="1" thickBot="1" x14ac:dyDescent="0.25">
      <c r="A263" s="108" t="s">
        <v>16</v>
      </c>
      <c r="B263" s="109"/>
      <c r="C263" s="109"/>
      <c r="D263" s="109"/>
      <c r="E263" s="109"/>
      <c r="F263" s="109"/>
      <c r="G263" s="109"/>
      <c r="H263" s="109"/>
      <c r="I263" s="110"/>
    </row>
    <row r="264" spans="1:9" s="8" customFormat="1" ht="18.75" customHeight="1" thickBot="1" x14ac:dyDescent="0.25">
      <c r="A264" s="124" t="s">
        <v>67</v>
      </c>
      <c r="B264" s="125"/>
      <c r="C264" s="125"/>
      <c r="D264" s="125"/>
      <c r="E264" s="125"/>
      <c r="F264" s="125"/>
      <c r="G264" s="125"/>
      <c r="H264" s="125"/>
      <c r="I264" s="51"/>
    </row>
    <row r="265" spans="1:9" s="8" customFormat="1" ht="30.75" customHeight="1" thickBot="1" x14ac:dyDescent="0.25">
      <c r="A265" s="9" t="s">
        <v>78</v>
      </c>
      <c r="B265" s="44">
        <v>60</v>
      </c>
      <c r="C265" s="45">
        <v>2008</v>
      </c>
      <c r="D265" s="44">
        <v>9</v>
      </c>
      <c r="E265" s="45">
        <v>6.8</v>
      </c>
      <c r="F265" s="44">
        <v>14.4</v>
      </c>
      <c r="G265" s="45">
        <v>14.8</v>
      </c>
      <c r="H265" s="44">
        <v>216</v>
      </c>
      <c r="I265" s="51"/>
    </row>
    <row r="266" spans="1:9" s="8" customFormat="1" ht="30.75" customHeight="1" thickBot="1" x14ac:dyDescent="0.25">
      <c r="A266" s="9" t="s">
        <v>100</v>
      </c>
      <c r="B266" s="44">
        <v>150</v>
      </c>
      <c r="C266" s="45">
        <v>2008</v>
      </c>
      <c r="D266" s="44">
        <v>187</v>
      </c>
      <c r="E266" s="45">
        <v>5</v>
      </c>
      <c r="F266" s="44">
        <v>7.3</v>
      </c>
      <c r="G266" s="45">
        <v>28.08</v>
      </c>
      <c r="H266" s="44">
        <v>199.2</v>
      </c>
      <c r="I266" s="51"/>
    </row>
    <row r="267" spans="1:9" s="8" customFormat="1" ht="30.75" customHeight="1" thickBot="1" x14ac:dyDescent="0.25">
      <c r="A267" s="9" t="s">
        <v>85</v>
      </c>
      <c r="B267" s="44" t="s">
        <v>86</v>
      </c>
      <c r="C267" s="45">
        <v>2008</v>
      </c>
      <c r="D267" s="44">
        <v>431</v>
      </c>
      <c r="E267" s="45">
        <v>0.3</v>
      </c>
      <c r="F267" s="44">
        <v>0.1</v>
      </c>
      <c r="G267" s="45">
        <v>15.2</v>
      </c>
      <c r="H267" s="44">
        <v>62</v>
      </c>
      <c r="I267" s="51"/>
    </row>
    <row r="268" spans="1:9" s="8" customFormat="1" ht="30.75" customHeight="1" thickBot="1" x14ac:dyDescent="0.25">
      <c r="A268" s="19" t="s">
        <v>39</v>
      </c>
      <c r="B268" s="52">
        <v>25</v>
      </c>
      <c r="C268" s="52" t="s">
        <v>5</v>
      </c>
      <c r="D268" s="52">
        <v>2</v>
      </c>
      <c r="E268" s="52">
        <v>2</v>
      </c>
      <c r="F268" s="52">
        <v>1.1599999999999999</v>
      </c>
      <c r="G268" s="52">
        <v>12.99</v>
      </c>
      <c r="H268" s="10">
        <v>71.89</v>
      </c>
      <c r="I268" s="51"/>
    </row>
    <row r="269" spans="1:9" s="8" customFormat="1" ht="30.75" customHeight="1" thickBot="1" x14ac:dyDescent="0.25">
      <c r="A269" s="9" t="s">
        <v>95</v>
      </c>
      <c r="B269" s="44">
        <v>100</v>
      </c>
      <c r="C269" s="45" t="s">
        <v>5</v>
      </c>
      <c r="D269" s="44">
        <v>10</v>
      </c>
      <c r="E269" s="45">
        <v>0.9</v>
      </c>
      <c r="F269" s="44">
        <v>0.2</v>
      </c>
      <c r="G269" s="45">
        <v>8.1300000000000008</v>
      </c>
      <c r="H269" s="44">
        <v>43.33</v>
      </c>
      <c r="I269" s="51"/>
    </row>
    <row r="270" spans="1:9" s="8" customFormat="1" ht="30.75" customHeight="1" thickBot="1" x14ac:dyDescent="0.25">
      <c r="A270" s="81" t="s">
        <v>18</v>
      </c>
      <c r="B270" s="72">
        <v>542</v>
      </c>
      <c r="C270" s="48"/>
      <c r="D270" s="72"/>
      <c r="E270" s="48">
        <f t="shared" ref="E270:H270" si="38">SUM(E265:E269)</f>
        <v>15.000000000000002</v>
      </c>
      <c r="F270" s="72">
        <f t="shared" si="38"/>
        <v>23.16</v>
      </c>
      <c r="G270" s="48">
        <f t="shared" si="38"/>
        <v>79.199999999999989</v>
      </c>
      <c r="H270" s="72">
        <f t="shared" si="38"/>
        <v>592.42000000000007</v>
      </c>
      <c r="I270" s="51"/>
    </row>
    <row r="271" spans="1:9" s="8" customFormat="1" ht="19.5" customHeight="1" thickBot="1" x14ac:dyDescent="0.25">
      <c r="A271" s="108" t="s">
        <v>29</v>
      </c>
      <c r="B271" s="109"/>
      <c r="C271" s="109"/>
      <c r="D271" s="109"/>
      <c r="E271" s="109"/>
      <c r="F271" s="109"/>
      <c r="G271" s="109"/>
      <c r="H271" s="109"/>
      <c r="I271" s="110"/>
    </row>
    <row r="272" spans="1:9" s="12" customFormat="1" ht="37.5" customHeight="1" thickBot="1" x14ac:dyDescent="0.25">
      <c r="A272" s="9" t="s">
        <v>155</v>
      </c>
      <c r="B272" s="52">
        <v>60</v>
      </c>
      <c r="C272" s="52">
        <v>2008</v>
      </c>
      <c r="D272" s="52">
        <v>41</v>
      </c>
      <c r="E272" s="52">
        <v>0.8</v>
      </c>
      <c r="F272" s="52">
        <v>3.3</v>
      </c>
      <c r="G272" s="52">
        <v>5.7</v>
      </c>
      <c r="H272" s="10">
        <v>54</v>
      </c>
      <c r="I272" s="8">
        <f t="shared" ref="I272:I279" si="39">(E272+G272)*4+F272*9</f>
        <v>55.7</v>
      </c>
    </row>
    <row r="273" spans="1:9" s="12" customFormat="1" ht="37.5" customHeight="1" thickBot="1" x14ac:dyDescent="0.25">
      <c r="A273" s="9" t="s">
        <v>61</v>
      </c>
      <c r="B273" s="52" t="s">
        <v>76</v>
      </c>
      <c r="C273" s="52">
        <v>2012</v>
      </c>
      <c r="D273" s="52">
        <v>63</v>
      </c>
      <c r="E273" s="52">
        <v>5.18</v>
      </c>
      <c r="F273" s="52">
        <v>5.48</v>
      </c>
      <c r="G273" s="52">
        <v>12.5</v>
      </c>
      <c r="H273" s="10">
        <v>120</v>
      </c>
      <c r="I273" s="8">
        <f t="shared" si="39"/>
        <v>120.04</v>
      </c>
    </row>
    <row r="274" spans="1:9" s="12" customFormat="1" ht="37.5" customHeight="1" thickBot="1" x14ac:dyDescent="0.25">
      <c r="A274" s="19" t="s">
        <v>101</v>
      </c>
      <c r="B274" s="64">
        <v>90</v>
      </c>
      <c r="C274" s="52">
        <v>2008</v>
      </c>
      <c r="D274" s="52">
        <v>241</v>
      </c>
      <c r="E274" s="52">
        <v>12.26</v>
      </c>
      <c r="F274" s="52">
        <v>3.26</v>
      </c>
      <c r="G274" s="52">
        <v>5.4</v>
      </c>
      <c r="H274" s="10">
        <v>99</v>
      </c>
      <c r="I274" s="8">
        <f t="shared" si="39"/>
        <v>99.97999999999999</v>
      </c>
    </row>
    <row r="275" spans="1:9" s="12" customFormat="1" ht="37.5" customHeight="1" thickBot="1" x14ac:dyDescent="0.25">
      <c r="A275" s="19" t="s">
        <v>48</v>
      </c>
      <c r="B275" s="52">
        <v>150</v>
      </c>
      <c r="C275" s="52" t="s">
        <v>2</v>
      </c>
      <c r="D275" s="52">
        <v>333</v>
      </c>
      <c r="E275" s="52">
        <v>2.9</v>
      </c>
      <c r="F275" s="52">
        <v>4.7</v>
      </c>
      <c r="G275" s="52">
        <v>23.5</v>
      </c>
      <c r="H275" s="10">
        <v>148</v>
      </c>
      <c r="I275" s="8">
        <f t="shared" si="39"/>
        <v>147.9</v>
      </c>
    </row>
    <row r="276" spans="1:9" s="12" customFormat="1" ht="37.5" customHeight="1" thickBot="1" x14ac:dyDescent="0.25">
      <c r="A276" s="19" t="s">
        <v>135</v>
      </c>
      <c r="B276" s="52" t="s">
        <v>3</v>
      </c>
      <c r="C276" s="52" t="s">
        <v>2</v>
      </c>
      <c r="D276" s="52">
        <v>401</v>
      </c>
      <c r="E276" s="52">
        <v>1</v>
      </c>
      <c r="F276" s="52">
        <v>0.1</v>
      </c>
      <c r="G276" s="52">
        <v>34.200000000000003</v>
      </c>
      <c r="H276" s="10">
        <v>142</v>
      </c>
      <c r="I276" s="8">
        <f t="shared" si="39"/>
        <v>141.70000000000002</v>
      </c>
    </row>
    <row r="277" spans="1:9" s="12" customFormat="1" ht="37.5" customHeight="1" thickBot="1" x14ac:dyDescent="0.25">
      <c r="A277" s="9" t="s">
        <v>38</v>
      </c>
      <c r="B277" s="52" t="s">
        <v>4</v>
      </c>
      <c r="C277" s="52" t="s">
        <v>5</v>
      </c>
      <c r="D277" s="52">
        <v>1</v>
      </c>
      <c r="E277" s="52">
        <v>3.2</v>
      </c>
      <c r="F277" s="52">
        <v>1.7</v>
      </c>
      <c r="G277" s="52">
        <v>20.399999999999999</v>
      </c>
      <c r="H277" s="10">
        <v>92</v>
      </c>
      <c r="I277" s="8">
        <f t="shared" si="39"/>
        <v>109.69999999999999</v>
      </c>
    </row>
    <row r="278" spans="1:9" s="12" customFormat="1" ht="37.5" customHeight="1" thickBot="1" x14ac:dyDescent="0.25">
      <c r="A278" s="19" t="s">
        <v>39</v>
      </c>
      <c r="B278" s="52">
        <v>25</v>
      </c>
      <c r="C278" s="52" t="s">
        <v>5</v>
      </c>
      <c r="D278" s="52">
        <v>2</v>
      </c>
      <c r="E278" s="52">
        <v>2</v>
      </c>
      <c r="F278" s="52">
        <v>1.1599999999999999</v>
      </c>
      <c r="G278" s="52">
        <v>12.99</v>
      </c>
      <c r="H278" s="10">
        <v>71.89</v>
      </c>
      <c r="I278" s="8">
        <f t="shared" si="39"/>
        <v>70.400000000000006</v>
      </c>
    </row>
    <row r="279" spans="1:9" s="12" customFormat="1" ht="37.5" customHeight="1" thickBot="1" x14ac:dyDescent="0.25">
      <c r="A279" s="19" t="s">
        <v>81</v>
      </c>
      <c r="B279" s="52" t="s">
        <v>42</v>
      </c>
      <c r="C279" s="52" t="s">
        <v>5</v>
      </c>
      <c r="D279" s="52">
        <v>6</v>
      </c>
      <c r="E279" s="11">
        <v>3.7</v>
      </c>
      <c r="F279" s="11">
        <v>2.5</v>
      </c>
      <c r="G279" s="11">
        <v>4.9000000000000004</v>
      </c>
      <c r="H279" s="10">
        <v>87</v>
      </c>
      <c r="I279" s="8">
        <f t="shared" si="39"/>
        <v>56.900000000000006</v>
      </c>
    </row>
    <row r="280" spans="1:9" s="12" customFormat="1" ht="37.5" customHeight="1" thickBot="1" x14ac:dyDescent="0.25">
      <c r="A280" s="81" t="s">
        <v>18</v>
      </c>
      <c r="B280" s="22">
        <v>870</v>
      </c>
      <c r="C280" s="13"/>
      <c r="D280" s="14"/>
      <c r="E280" s="66">
        <f t="shared" ref="E280:H280" si="40">SUM(E272:E279)</f>
        <v>31.039999999999996</v>
      </c>
      <c r="F280" s="66">
        <f t="shared" si="40"/>
        <v>22.200000000000003</v>
      </c>
      <c r="G280" s="66">
        <f t="shared" si="40"/>
        <v>119.59000000000002</v>
      </c>
      <c r="H280" s="23">
        <f t="shared" si="40"/>
        <v>813.89</v>
      </c>
      <c r="I280" s="8"/>
    </row>
    <row r="281" spans="1:9" s="12" customFormat="1" ht="37.5" customHeight="1" thickBot="1" x14ac:dyDescent="0.25">
      <c r="A281" s="107" t="s">
        <v>6</v>
      </c>
      <c r="B281" s="107"/>
      <c r="C281" s="13"/>
      <c r="D281" s="13"/>
      <c r="E281" s="66">
        <f t="shared" ref="E281:H281" si="41">E270+E280</f>
        <v>46.04</v>
      </c>
      <c r="F281" s="66">
        <f t="shared" si="41"/>
        <v>45.36</v>
      </c>
      <c r="G281" s="66">
        <f t="shared" si="41"/>
        <v>198.79000000000002</v>
      </c>
      <c r="H281" s="23">
        <f t="shared" si="41"/>
        <v>1406.31</v>
      </c>
      <c r="I281" s="8">
        <f>(E281+G281)*4+F281*9</f>
        <v>1387.56</v>
      </c>
    </row>
    <row r="282" spans="1:9" ht="16.5" hidden="1" customHeight="1" x14ac:dyDescent="0.2">
      <c r="A282" s="26"/>
      <c r="B282" s="27"/>
      <c r="D282" s="27"/>
      <c r="E282" s="28">
        <f>E281*4/$H$52</f>
        <v>0.1219344244928227</v>
      </c>
      <c r="F282" s="28">
        <f>F281*9/$H$52</f>
        <v>0.27030033370411566</v>
      </c>
      <c r="G282" s="28">
        <f>G281*4/$H$52</f>
        <v>0.52648445362572172</v>
      </c>
      <c r="H282" s="29"/>
      <c r="I282" s="8">
        <f>(E282+G282)*4+F282*9</f>
        <v>5.0263785158112189</v>
      </c>
    </row>
    <row r="283" spans="1:9" ht="16.5" customHeight="1" x14ac:dyDescent="0.2">
      <c r="A283" s="26"/>
      <c r="B283" s="27"/>
      <c r="C283" s="27"/>
      <c r="D283" s="27"/>
      <c r="E283" s="65"/>
      <c r="F283" s="65"/>
      <c r="G283" s="65"/>
      <c r="H283" s="65"/>
      <c r="I283" s="8">
        <f>(E283+G283)*4+F283*9</f>
        <v>0</v>
      </c>
    </row>
    <row r="284" spans="1:9" s="8" customFormat="1" ht="18" customHeight="1" thickBot="1" x14ac:dyDescent="0.25">
      <c r="A284" s="5"/>
      <c r="B284" s="78"/>
      <c r="C284" s="78"/>
      <c r="D284" s="78"/>
      <c r="E284" s="78"/>
      <c r="F284" s="78"/>
      <c r="G284" s="78"/>
      <c r="H284" s="7"/>
      <c r="I284" s="8">
        <f>(E284+G284)*4+F284*9</f>
        <v>0</v>
      </c>
    </row>
    <row r="285" spans="1:9" s="12" customFormat="1" ht="48.75" customHeight="1" thickBot="1" x14ac:dyDescent="0.25">
      <c r="A285" s="132" t="s">
        <v>21</v>
      </c>
      <c r="B285" s="75" t="s">
        <v>22</v>
      </c>
      <c r="C285" s="133" t="s">
        <v>23</v>
      </c>
      <c r="D285" s="102" t="s">
        <v>24</v>
      </c>
      <c r="E285" s="126" t="s">
        <v>31</v>
      </c>
      <c r="F285" s="128" t="s">
        <v>32</v>
      </c>
      <c r="G285" s="98" t="s">
        <v>25</v>
      </c>
      <c r="H285" s="104" t="s">
        <v>26</v>
      </c>
      <c r="I285" s="68" t="e">
        <f>(E285+G285)*4+F285*9</f>
        <v>#VALUE!</v>
      </c>
    </row>
    <row r="286" spans="1:9" s="12" customFormat="1" ht="48.75" customHeight="1" thickBot="1" x14ac:dyDescent="0.25">
      <c r="A286" s="99"/>
      <c r="B286" s="121" t="s">
        <v>27</v>
      </c>
      <c r="C286" s="101"/>
      <c r="D286" s="103"/>
      <c r="E286" s="147"/>
      <c r="F286" s="128"/>
      <c r="G286" s="148"/>
      <c r="H286" s="105"/>
      <c r="I286" s="69"/>
    </row>
    <row r="287" spans="1:9" s="12" customFormat="1" ht="24.75" customHeight="1" thickBot="1" x14ac:dyDescent="0.25">
      <c r="A287" s="99"/>
      <c r="B287" s="122"/>
      <c r="C287" s="101"/>
      <c r="D287" s="103"/>
      <c r="E287" s="25" t="s">
        <v>28</v>
      </c>
      <c r="F287" s="24" t="s">
        <v>28</v>
      </c>
      <c r="G287" s="24" t="s">
        <v>28</v>
      </c>
      <c r="H287" s="105"/>
      <c r="I287" s="69"/>
    </row>
    <row r="288" spans="1:9" s="12" customFormat="1" ht="21" customHeight="1" thickBot="1" x14ac:dyDescent="0.25">
      <c r="A288" s="99"/>
      <c r="B288" s="149"/>
      <c r="C288" s="101"/>
      <c r="D288" s="103"/>
      <c r="E288" s="75" t="s">
        <v>27</v>
      </c>
      <c r="F288" s="24" t="s">
        <v>27</v>
      </c>
      <c r="G288" s="24" t="s">
        <v>27</v>
      </c>
      <c r="H288" s="105"/>
      <c r="I288" s="69" t="e">
        <f>(E288+G288)*4+F288*9</f>
        <v>#VALUE!</v>
      </c>
    </row>
    <row r="289" spans="1:9" s="12" customFormat="1" ht="22.5" customHeight="1" thickBot="1" x14ac:dyDescent="0.25">
      <c r="A289" s="108" t="s">
        <v>17</v>
      </c>
      <c r="B289" s="109"/>
      <c r="C289" s="109"/>
      <c r="D289" s="109"/>
      <c r="E289" s="109"/>
      <c r="F289" s="109"/>
      <c r="G289" s="109"/>
      <c r="H289" s="109"/>
      <c r="I289" s="110"/>
    </row>
    <row r="290" spans="1:9" s="12" customFormat="1" ht="22.5" customHeight="1" thickBot="1" x14ac:dyDescent="0.25">
      <c r="A290" s="124" t="s">
        <v>67</v>
      </c>
      <c r="B290" s="125"/>
      <c r="C290" s="125"/>
      <c r="D290" s="125"/>
      <c r="E290" s="125"/>
      <c r="F290" s="125"/>
      <c r="G290" s="125"/>
      <c r="H290" s="125"/>
      <c r="I290" s="67"/>
    </row>
    <row r="291" spans="1:9" s="12" customFormat="1" ht="31.5" customHeight="1" thickBot="1" x14ac:dyDescent="0.25">
      <c r="A291" s="9" t="s">
        <v>103</v>
      </c>
      <c r="B291" s="44">
        <v>40</v>
      </c>
      <c r="C291" s="45">
        <v>2008</v>
      </c>
      <c r="D291" s="44">
        <v>2</v>
      </c>
      <c r="E291" s="45">
        <v>1.2</v>
      </c>
      <c r="F291" s="44">
        <v>4.3</v>
      </c>
      <c r="G291" s="45">
        <v>22</v>
      </c>
      <c r="H291" s="44">
        <v>132</v>
      </c>
      <c r="I291" s="67"/>
    </row>
    <row r="292" spans="1:9" s="12" customFormat="1" ht="31.5" customHeight="1" thickBot="1" x14ac:dyDescent="0.25">
      <c r="A292" s="9" t="s">
        <v>89</v>
      </c>
      <c r="B292" s="44">
        <v>155</v>
      </c>
      <c r="C292" s="45">
        <v>2008</v>
      </c>
      <c r="D292" s="44">
        <v>189</v>
      </c>
      <c r="E292" s="45">
        <v>5.0999999999999996</v>
      </c>
      <c r="F292" s="44">
        <v>7.5</v>
      </c>
      <c r="G292" s="45">
        <v>18.899999999999999</v>
      </c>
      <c r="H292" s="44">
        <v>163</v>
      </c>
      <c r="I292" s="67"/>
    </row>
    <row r="293" spans="1:9" s="12" customFormat="1" ht="31.5" customHeight="1" thickBot="1" x14ac:dyDescent="0.25">
      <c r="A293" s="9" t="s">
        <v>75</v>
      </c>
      <c r="B293" s="44">
        <v>200</v>
      </c>
      <c r="C293" s="45">
        <v>2008</v>
      </c>
      <c r="D293" s="44">
        <v>432</v>
      </c>
      <c r="E293" s="45">
        <v>1.5</v>
      </c>
      <c r="F293" s="44">
        <v>1.3</v>
      </c>
      <c r="G293" s="45">
        <v>22.4</v>
      </c>
      <c r="H293" s="44">
        <v>107</v>
      </c>
      <c r="I293" s="67"/>
    </row>
    <row r="294" spans="1:9" s="12" customFormat="1" ht="31.5" customHeight="1" thickBot="1" x14ac:dyDescent="0.25">
      <c r="A294" s="19" t="s">
        <v>39</v>
      </c>
      <c r="B294" s="52">
        <v>25</v>
      </c>
      <c r="C294" s="52" t="s">
        <v>5</v>
      </c>
      <c r="D294" s="52">
        <v>2</v>
      </c>
      <c r="E294" s="52">
        <v>2</v>
      </c>
      <c r="F294" s="52">
        <v>1.1599999999999999</v>
      </c>
      <c r="G294" s="52">
        <v>12.99</v>
      </c>
      <c r="H294" s="10">
        <v>71.89</v>
      </c>
      <c r="I294" s="67"/>
    </row>
    <row r="295" spans="1:9" s="12" customFormat="1" ht="31.5" customHeight="1" thickBot="1" x14ac:dyDescent="0.25">
      <c r="A295" s="9" t="s">
        <v>65</v>
      </c>
      <c r="B295" s="44">
        <v>100</v>
      </c>
      <c r="C295" s="45" t="s">
        <v>5</v>
      </c>
      <c r="D295" s="44">
        <v>3</v>
      </c>
      <c r="E295" s="45">
        <v>0.8</v>
      </c>
      <c r="F295" s="44">
        <v>0</v>
      </c>
      <c r="G295" s="45">
        <v>7.5</v>
      </c>
      <c r="H295" s="44">
        <v>38</v>
      </c>
      <c r="I295" s="67"/>
    </row>
    <row r="296" spans="1:9" s="12" customFormat="1" ht="31.5" customHeight="1" thickBot="1" x14ac:dyDescent="0.25">
      <c r="A296" s="81" t="s">
        <v>18</v>
      </c>
      <c r="B296" s="72">
        <f>SUM(B291:B295)</f>
        <v>520</v>
      </c>
      <c r="C296" s="48"/>
      <c r="D296" s="72"/>
      <c r="E296" s="48">
        <f t="shared" ref="E296:H296" si="42">SUM(E291:E295)</f>
        <v>10.600000000000001</v>
      </c>
      <c r="F296" s="72">
        <f t="shared" si="42"/>
        <v>14.260000000000002</v>
      </c>
      <c r="G296" s="48">
        <f t="shared" si="42"/>
        <v>83.789999999999992</v>
      </c>
      <c r="H296" s="72">
        <f t="shared" si="42"/>
        <v>511.89</v>
      </c>
      <c r="I296" s="67"/>
    </row>
    <row r="297" spans="1:9" s="12" customFormat="1" ht="22.5" customHeight="1" thickBot="1" x14ac:dyDescent="0.25">
      <c r="A297" s="108" t="s">
        <v>29</v>
      </c>
      <c r="B297" s="109"/>
      <c r="C297" s="109"/>
      <c r="D297" s="109"/>
      <c r="E297" s="109"/>
      <c r="F297" s="109"/>
      <c r="G297" s="109"/>
      <c r="H297" s="109"/>
      <c r="I297" s="110"/>
    </row>
    <row r="298" spans="1:9" s="12" customFormat="1" ht="37.5" customHeight="1" thickBot="1" x14ac:dyDescent="0.25">
      <c r="A298" s="9" t="s">
        <v>150</v>
      </c>
      <c r="B298" s="52">
        <v>60</v>
      </c>
      <c r="C298" s="52">
        <v>2008</v>
      </c>
      <c r="D298" s="52">
        <v>40</v>
      </c>
      <c r="E298" s="52">
        <v>0.96</v>
      </c>
      <c r="F298" s="52">
        <v>3.06</v>
      </c>
      <c r="G298" s="52">
        <v>4.62</v>
      </c>
      <c r="H298" s="10">
        <v>49.8</v>
      </c>
      <c r="I298" s="8">
        <f t="shared" ref="I298:I306" si="43">(E298+G298)*4+F298*9</f>
        <v>49.86</v>
      </c>
    </row>
    <row r="299" spans="1:9" s="12" customFormat="1" ht="37.5" customHeight="1" thickBot="1" x14ac:dyDescent="0.25">
      <c r="A299" s="19" t="s">
        <v>62</v>
      </c>
      <c r="B299" s="52">
        <v>200</v>
      </c>
      <c r="C299" s="52">
        <v>2012</v>
      </c>
      <c r="D299" s="52">
        <v>80</v>
      </c>
      <c r="E299" s="52">
        <v>2.96</v>
      </c>
      <c r="F299" s="52">
        <v>4.24</v>
      </c>
      <c r="G299" s="52">
        <v>8.73</v>
      </c>
      <c r="H299" s="10">
        <v>95.2</v>
      </c>
      <c r="I299" s="8">
        <f t="shared" si="43"/>
        <v>84.920000000000016</v>
      </c>
    </row>
    <row r="300" spans="1:9" s="12" customFormat="1" ht="37.5" customHeight="1" thickBot="1" x14ac:dyDescent="0.25">
      <c r="A300" s="9" t="s">
        <v>102</v>
      </c>
      <c r="B300" s="64" t="s">
        <v>128</v>
      </c>
      <c r="C300" s="52" t="s">
        <v>149</v>
      </c>
      <c r="D300" s="52">
        <v>14</v>
      </c>
      <c r="E300" s="52">
        <v>19.3</v>
      </c>
      <c r="F300" s="52">
        <v>15.64</v>
      </c>
      <c r="G300" s="52">
        <v>20.9</v>
      </c>
      <c r="H300" s="10">
        <v>256</v>
      </c>
      <c r="I300" s="8">
        <f t="shared" si="43"/>
        <v>301.56</v>
      </c>
    </row>
    <row r="301" spans="1:9" s="12" customFormat="1" ht="37.5" customHeight="1" thickBot="1" x14ac:dyDescent="0.25">
      <c r="A301" s="19" t="s">
        <v>60</v>
      </c>
      <c r="B301" s="52">
        <v>150</v>
      </c>
      <c r="C301" s="52">
        <v>2008</v>
      </c>
      <c r="D301" s="52">
        <v>323</v>
      </c>
      <c r="E301" s="11">
        <v>3.6</v>
      </c>
      <c r="F301" s="11">
        <v>5.6</v>
      </c>
      <c r="G301" s="11">
        <v>37.700000000000003</v>
      </c>
      <c r="H301" s="10">
        <v>206</v>
      </c>
      <c r="I301" s="8">
        <f t="shared" si="43"/>
        <v>215.60000000000002</v>
      </c>
    </row>
    <row r="302" spans="1:9" s="12" customFormat="1" ht="37.5" customHeight="1" thickBot="1" x14ac:dyDescent="0.25">
      <c r="A302" s="19" t="s">
        <v>134</v>
      </c>
      <c r="B302" s="52" t="s">
        <v>3</v>
      </c>
      <c r="C302" s="52" t="s">
        <v>2</v>
      </c>
      <c r="D302" s="52">
        <v>394</v>
      </c>
      <c r="E302" s="15">
        <v>0.2</v>
      </c>
      <c r="F302" s="15">
        <v>0.2</v>
      </c>
      <c r="G302" s="15">
        <v>27.9</v>
      </c>
      <c r="H302" s="10">
        <v>115</v>
      </c>
      <c r="I302" s="8">
        <f t="shared" si="43"/>
        <v>114.19999999999999</v>
      </c>
    </row>
    <row r="303" spans="1:9" s="12" customFormat="1" ht="37.5" customHeight="1" thickBot="1" x14ac:dyDescent="0.25">
      <c r="A303" s="9" t="s">
        <v>38</v>
      </c>
      <c r="B303" s="52" t="s">
        <v>4</v>
      </c>
      <c r="C303" s="52" t="s">
        <v>5</v>
      </c>
      <c r="D303" s="52">
        <v>1</v>
      </c>
      <c r="E303" s="52">
        <v>3.2</v>
      </c>
      <c r="F303" s="52">
        <v>1.7</v>
      </c>
      <c r="G303" s="52">
        <v>20.399999999999999</v>
      </c>
      <c r="H303" s="10">
        <v>92</v>
      </c>
      <c r="I303" s="8">
        <f t="shared" si="43"/>
        <v>109.69999999999999</v>
      </c>
    </row>
    <row r="304" spans="1:9" s="12" customFormat="1" ht="37.5" customHeight="1" thickBot="1" x14ac:dyDescent="0.25">
      <c r="A304" s="19" t="s">
        <v>39</v>
      </c>
      <c r="B304" s="52">
        <v>25</v>
      </c>
      <c r="C304" s="52" t="s">
        <v>5</v>
      </c>
      <c r="D304" s="52">
        <v>2</v>
      </c>
      <c r="E304" s="52">
        <v>2</v>
      </c>
      <c r="F304" s="52">
        <v>1.1599999999999999</v>
      </c>
      <c r="G304" s="52">
        <v>12.99</v>
      </c>
      <c r="H304" s="10">
        <v>71.89</v>
      </c>
      <c r="I304" s="8">
        <f t="shared" si="43"/>
        <v>70.400000000000006</v>
      </c>
    </row>
    <row r="305" spans="1:9" s="12" customFormat="1" ht="37.5" customHeight="1" thickBot="1" x14ac:dyDescent="0.25">
      <c r="A305" s="81" t="s">
        <v>18</v>
      </c>
      <c r="B305" s="59">
        <v>775</v>
      </c>
      <c r="C305" s="22"/>
      <c r="D305" s="22"/>
      <c r="E305" s="66">
        <f>SUM(E298:E304)</f>
        <v>32.22</v>
      </c>
      <c r="F305" s="66">
        <f t="shared" ref="F305:H305" si="44">SUM(F298:F304)</f>
        <v>31.599999999999998</v>
      </c>
      <c r="G305" s="66">
        <f t="shared" si="44"/>
        <v>133.24</v>
      </c>
      <c r="H305" s="23">
        <f t="shared" si="44"/>
        <v>885.89</v>
      </c>
      <c r="I305" s="8">
        <f t="shared" si="43"/>
        <v>946.24</v>
      </c>
    </row>
    <row r="306" spans="1:9" s="12" customFormat="1" ht="37.5" customHeight="1" thickBot="1" x14ac:dyDescent="0.25">
      <c r="A306" s="107" t="s">
        <v>6</v>
      </c>
      <c r="B306" s="107"/>
      <c r="C306" s="22"/>
      <c r="D306" s="22"/>
      <c r="E306" s="66">
        <f>E296+E305</f>
        <v>42.82</v>
      </c>
      <c r="F306" s="66">
        <f t="shared" ref="F306:H306" si="45">F296+F305</f>
        <v>45.86</v>
      </c>
      <c r="G306" s="66">
        <f t="shared" si="45"/>
        <v>217.03</v>
      </c>
      <c r="H306" s="23">
        <f t="shared" si="45"/>
        <v>1397.78</v>
      </c>
      <c r="I306" s="8">
        <f t="shared" si="43"/>
        <v>1452.14</v>
      </c>
    </row>
    <row r="307" spans="1:9" ht="30.75" customHeight="1" thickBot="1" x14ac:dyDescent="0.25">
      <c r="A307" s="107" t="s">
        <v>20</v>
      </c>
      <c r="B307" s="107"/>
      <c r="C307" s="61"/>
      <c r="D307" s="61"/>
      <c r="E307" s="58">
        <v>0.12</v>
      </c>
      <c r="F307" s="58">
        <v>0.32</v>
      </c>
      <c r="G307" s="58">
        <v>0.56999999999999995</v>
      </c>
      <c r="H307" s="66"/>
    </row>
    <row r="308" spans="1:9" ht="16.5" thickBot="1" x14ac:dyDescent="0.25">
      <c r="A308" s="16"/>
      <c r="B308" s="16"/>
      <c r="C308" s="17"/>
      <c r="D308" s="17"/>
    </row>
    <row r="309" spans="1:9" ht="30" customHeight="1" thickBot="1" x14ac:dyDescent="0.3">
      <c r="A309" s="82" t="s">
        <v>194</v>
      </c>
      <c r="B309" s="83" t="s">
        <v>195</v>
      </c>
      <c r="C309" s="83" t="s">
        <v>196</v>
      </c>
      <c r="D309" s="83" t="s">
        <v>197</v>
      </c>
      <c r="E309" s="84" t="s">
        <v>198</v>
      </c>
      <c r="F309" s="85"/>
    </row>
    <row r="310" spans="1:9" ht="27" customHeight="1" thickBot="1" x14ac:dyDescent="0.25">
      <c r="A310" s="82" t="s">
        <v>104</v>
      </c>
      <c r="B310" s="83" t="s">
        <v>164</v>
      </c>
      <c r="C310" s="83" t="s">
        <v>165</v>
      </c>
      <c r="D310" s="83" t="s">
        <v>166</v>
      </c>
      <c r="E310" s="83" t="s">
        <v>167</v>
      </c>
      <c r="F310" s="86"/>
    </row>
    <row r="311" spans="1:9" ht="27" customHeight="1" thickBot="1" x14ac:dyDescent="0.25">
      <c r="A311" s="82" t="s">
        <v>105</v>
      </c>
      <c r="B311" s="83" t="s">
        <v>190</v>
      </c>
      <c r="C311" s="83" t="s">
        <v>191</v>
      </c>
      <c r="D311" s="83" t="s">
        <v>192</v>
      </c>
      <c r="E311" s="83" t="s">
        <v>193</v>
      </c>
      <c r="F311" s="86"/>
    </row>
    <row r="312" spans="1:9" ht="27" customHeight="1" thickBot="1" x14ac:dyDescent="0.25">
      <c r="A312" s="82" t="s">
        <v>106</v>
      </c>
      <c r="B312" s="83" t="s">
        <v>168</v>
      </c>
      <c r="C312" s="83" t="s">
        <v>169</v>
      </c>
      <c r="D312" s="83" t="s">
        <v>170</v>
      </c>
      <c r="E312" s="83" t="s">
        <v>171</v>
      </c>
      <c r="F312" s="86"/>
    </row>
    <row r="313" spans="1:9" ht="27" customHeight="1" thickBot="1" x14ac:dyDescent="0.25">
      <c r="A313" s="82" t="s">
        <v>107</v>
      </c>
      <c r="B313" s="83" t="s">
        <v>129</v>
      </c>
      <c r="C313" s="83" t="s">
        <v>172</v>
      </c>
      <c r="D313" s="83" t="s">
        <v>173</v>
      </c>
      <c r="E313" s="83" t="s">
        <v>174</v>
      </c>
      <c r="F313" s="86"/>
    </row>
    <row r="314" spans="1:9" ht="27" customHeight="1" thickBot="1" x14ac:dyDescent="0.25">
      <c r="A314" s="82" t="s">
        <v>108</v>
      </c>
      <c r="B314" s="83" t="s">
        <v>175</v>
      </c>
      <c r="C314" s="83" t="s">
        <v>176</v>
      </c>
      <c r="D314" s="83" t="s">
        <v>177</v>
      </c>
      <c r="E314" s="83" t="s">
        <v>178</v>
      </c>
      <c r="F314" s="86"/>
    </row>
    <row r="315" spans="1:9" ht="27" customHeight="1" thickBot="1" x14ac:dyDescent="0.25">
      <c r="A315" s="82" t="s">
        <v>112</v>
      </c>
      <c r="B315" s="83" t="s">
        <v>179</v>
      </c>
      <c r="C315" s="83" t="s">
        <v>180</v>
      </c>
      <c r="D315" s="83" t="s">
        <v>181</v>
      </c>
      <c r="E315" s="83" t="s">
        <v>182</v>
      </c>
      <c r="F315" s="86"/>
    </row>
    <row r="316" spans="1:9" ht="27" customHeight="1" thickBot="1" x14ac:dyDescent="0.25">
      <c r="A316" s="81" t="s">
        <v>117</v>
      </c>
      <c r="B316" s="87">
        <f>B310+B311+B312+B313+B314+B315</f>
        <v>275.76</v>
      </c>
      <c r="C316" s="88">
        <f>C310+C311+C312+C313+C314+C315</f>
        <v>297.79000000000002</v>
      </c>
      <c r="D316" s="88">
        <f>D310+D311+D312+D313+D314+D315</f>
        <v>1219</v>
      </c>
      <c r="E316" s="88">
        <f>E310+E311+E312+E313+E314+E315</f>
        <v>8827</v>
      </c>
      <c r="F316" s="89"/>
    </row>
    <row r="317" spans="1:9" ht="27" customHeight="1" thickBot="1" x14ac:dyDescent="0.25">
      <c r="A317" s="81" t="s">
        <v>113</v>
      </c>
      <c r="B317" s="88">
        <f>B316/6</f>
        <v>45.96</v>
      </c>
      <c r="C317" s="88">
        <f>C316/6</f>
        <v>49.631666666666668</v>
      </c>
      <c r="D317" s="88">
        <f>D316/6</f>
        <v>203.16666666666666</v>
      </c>
      <c r="E317" s="88">
        <f>E316/6</f>
        <v>1471.1666666666667</v>
      </c>
      <c r="F317" s="89"/>
    </row>
    <row r="318" spans="1:9" ht="27" customHeight="1" thickBot="1" x14ac:dyDescent="0.25">
      <c r="A318" s="82" t="s">
        <v>114</v>
      </c>
      <c r="B318" s="83" t="s">
        <v>209</v>
      </c>
      <c r="C318" s="83" t="s">
        <v>210</v>
      </c>
      <c r="D318" s="83" t="s">
        <v>211</v>
      </c>
      <c r="E318" s="83" t="s">
        <v>212</v>
      </c>
      <c r="F318" s="86"/>
    </row>
    <row r="319" spans="1:9" ht="27" customHeight="1" thickBot="1" x14ac:dyDescent="0.25">
      <c r="A319" s="82" t="s">
        <v>109</v>
      </c>
      <c r="B319" s="83" t="s">
        <v>205</v>
      </c>
      <c r="C319" s="83" t="s">
        <v>206</v>
      </c>
      <c r="D319" s="83" t="s">
        <v>207</v>
      </c>
      <c r="E319" s="83" t="s">
        <v>208</v>
      </c>
      <c r="F319" s="86"/>
    </row>
    <row r="320" spans="1:9" ht="27" customHeight="1" thickBot="1" x14ac:dyDescent="0.25">
      <c r="A320" s="82" t="s">
        <v>110</v>
      </c>
      <c r="B320" s="83" t="s">
        <v>201</v>
      </c>
      <c r="C320" s="83" t="s">
        <v>202</v>
      </c>
      <c r="D320" s="83" t="s">
        <v>203</v>
      </c>
      <c r="E320" s="83" t="s">
        <v>204</v>
      </c>
      <c r="F320" s="86"/>
    </row>
    <row r="321" spans="1:8" ht="27" customHeight="1" thickBot="1" x14ac:dyDescent="0.25">
      <c r="A321" s="82" t="s">
        <v>111</v>
      </c>
      <c r="B321" s="83" t="s">
        <v>168</v>
      </c>
      <c r="C321" s="83" t="s">
        <v>183</v>
      </c>
      <c r="D321" s="83" t="s">
        <v>184</v>
      </c>
      <c r="E321" s="83" t="s">
        <v>185</v>
      </c>
      <c r="F321" s="86"/>
    </row>
    <row r="322" spans="1:8" ht="27" customHeight="1" thickBot="1" x14ac:dyDescent="0.25">
      <c r="A322" s="82" t="s">
        <v>115</v>
      </c>
      <c r="B322" s="83" t="s">
        <v>186</v>
      </c>
      <c r="C322" s="83" t="s">
        <v>187</v>
      </c>
      <c r="D322" s="83" t="s">
        <v>188</v>
      </c>
      <c r="E322" s="83" t="s">
        <v>189</v>
      </c>
      <c r="F322" s="86"/>
    </row>
    <row r="323" spans="1:8" ht="27" customHeight="1" thickBot="1" x14ac:dyDescent="0.25">
      <c r="A323" s="82" t="s">
        <v>116</v>
      </c>
      <c r="B323" s="83" t="s">
        <v>130</v>
      </c>
      <c r="C323" s="83" t="s">
        <v>131</v>
      </c>
      <c r="D323" s="83" t="s">
        <v>132</v>
      </c>
      <c r="E323" s="83" t="s">
        <v>133</v>
      </c>
      <c r="F323" s="86"/>
    </row>
    <row r="324" spans="1:8" ht="27" customHeight="1" thickBot="1" x14ac:dyDescent="0.25">
      <c r="A324" s="81" t="s">
        <v>117</v>
      </c>
      <c r="B324" s="88">
        <f>B318+B319+B320+B321+B322+B323</f>
        <v>273.23</v>
      </c>
      <c r="C324" s="88">
        <f>C318+C319+C320+C321+C322+C323</f>
        <v>289.75</v>
      </c>
      <c r="D324" s="88">
        <f>D318+D319+D320+D321+D322+D323</f>
        <v>1212.28</v>
      </c>
      <c r="E324" s="88">
        <f>E318+E319+E320+E321+E322+E323</f>
        <v>8482</v>
      </c>
      <c r="F324" s="89"/>
    </row>
    <row r="325" spans="1:8" ht="27" customHeight="1" thickBot="1" x14ac:dyDescent="0.25">
      <c r="A325" s="81" t="s">
        <v>113</v>
      </c>
      <c r="B325" s="88">
        <f>B324/6</f>
        <v>45.538333333333334</v>
      </c>
      <c r="C325" s="88">
        <f>C324/6</f>
        <v>48.291666666666664</v>
      </c>
      <c r="D325" s="88">
        <f>D324/6</f>
        <v>202.04666666666665</v>
      </c>
      <c r="E325" s="88">
        <f>E324/6</f>
        <v>1413.6666666666667</v>
      </c>
      <c r="F325" s="89"/>
    </row>
    <row r="326" spans="1:8" ht="27" customHeight="1" thickBot="1" x14ac:dyDescent="0.25">
      <c r="A326" s="81" t="s">
        <v>118</v>
      </c>
      <c r="B326" s="88">
        <f>(B316+B324)/12</f>
        <v>45.749166666666667</v>
      </c>
      <c r="C326" s="88">
        <f>(C316+C324)/12</f>
        <v>48.961666666666666</v>
      </c>
      <c r="D326" s="88">
        <f>(D316+D324)/12</f>
        <v>202.60666666666665</v>
      </c>
      <c r="E326" s="88">
        <f>(E316+E324)/12</f>
        <v>1442.4166666666667</v>
      </c>
      <c r="F326" s="60"/>
      <c r="G326" s="60"/>
      <c r="H326" s="60"/>
    </row>
    <row r="327" spans="1:8" ht="19.5" customHeight="1" x14ac:dyDescent="0.2">
      <c r="A327" s="90"/>
      <c r="B327" s="89"/>
      <c r="C327" s="89"/>
      <c r="D327" s="89"/>
      <c r="E327" s="89"/>
      <c r="F327" s="60"/>
      <c r="G327" s="60"/>
      <c r="H327" s="60"/>
    </row>
    <row r="328" spans="1:8" ht="19.5" customHeight="1" x14ac:dyDescent="0.2">
      <c r="A328" s="90" t="s">
        <v>160</v>
      </c>
      <c r="B328" s="89"/>
      <c r="C328" s="89"/>
      <c r="D328" s="89"/>
      <c r="E328" s="89"/>
      <c r="F328" s="60"/>
      <c r="G328" s="60"/>
      <c r="H328" s="60"/>
    </row>
    <row r="329" spans="1:8" ht="31.5" customHeight="1" x14ac:dyDescent="0.2">
      <c r="A329" s="131" t="s">
        <v>119</v>
      </c>
      <c r="B329" s="131"/>
      <c r="C329" s="131"/>
      <c r="D329" s="131"/>
      <c r="E329" s="131"/>
      <c r="F329" s="131"/>
      <c r="G329" s="131"/>
      <c r="H329" s="131"/>
    </row>
    <row r="330" spans="1:8" ht="15.75" customHeight="1" x14ac:dyDescent="0.25">
      <c r="A330" s="76"/>
      <c r="B330" s="31"/>
      <c r="C330" s="32"/>
      <c r="D330" s="32"/>
      <c r="E330" s="32"/>
      <c r="F330" s="32"/>
      <c r="G330" s="32"/>
      <c r="H330" s="33"/>
    </row>
    <row r="331" spans="1:8" x14ac:dyDescent="0.2">
      <c r="A331" s="97" t="s">
        <v>120</v>
      </c>
      <c r="B331" s="97"/>
      <c r="C331" s="97"/>
      <c r="D331" s="97"/>
      <c r="E331" s="97"/>
      <c r="F331" s="97"/>
      <c r="G331" s="97"/>
      <c r="H331" s="97"/>
    </row>
    <row r="332" spans="1:8" ht="15.75" customHeight="1" x14ac:dyDescent="0.25">
      <c r="A332" s="31"/>
      <c r="B332" s="31"/>
      <c r="C332" s="32"/>
      <c r="D332" s="32"/>
      <c r="E332" s="32"/>
      <c r="F332" s="32"/>
      <c r="G332" s="32"/>
      <c r="H332" s="33"/>
    </row>
    <row r="333" spans="1:8" x14ac:dyDescent="0.2">
      <c r="A333" s="97" t="s">
        <v>121</v>
      </c>
      <c r="B333" s="97"/>
      <c r="C333" s="97"/>
      <c r="D333" s="97"/>
      <c r="E333" s="97"/>
      <c r="F333" s="97"/>
      <c r="G333" s="97"/>
      <c r="H333" s="97"/>
    </row>
    <row r="334" spans="1:8" x14ac:dyDescent="0.2">
      <c r="A334" s="76"/>
      <c r="B334" s="76"/>
      <c r="C334" s="76"/>
      <c r="D334" s="76"/>
      <c r="E334" s="76"/>
      <c r="F334" s="76"/>
      <c r="G334" s="76"/>
      <c r="H334" s="76"/>
    </row>
    <row r="335" spans="1:8" ht="15.75" customHeight="1" x14ac:dyDescent="0.25">
      <c r="A335" s="94" t="s">
        <v>200</v>
      </c>
      <c r="B335" s="92"/>
      <c r="C335" s="93"/>
      <c r="D335" s="93"/>
      <c r="E335" s="32"/>
      <c r="F335" s="32"/>
      <c r="G335" s="32"/>
      <c r="H335" s="33"/>
    </row>
    <row r="336" spans="1:8" x14ac:dyDescent="0.2">
      <c r="A336" s="97"/>
      <c r="B336" s="97"/>
      <c r="C336" s="97"/>
      <c r="D336" s="97"/>
      <c r="E336" s="97"/>
      <c r="F336" s="97"/>
      <c r="G336" s="97"/>
      <c r="H336" s="97"/>
    </row>
    <row r="337" spans="1:8" ht="15.75" customHeight="1" x14ac:dyDescent="0.2">
      <c r="A337" s="97" t="s">
        <v>123</v>
      </c>
      <c r="B337" s="97"/>
      <c r="C337" s="97"/>
      <c r="D337" s="97"/>
      <c r="E337" s="97"/>
      <c r="F337" s="97"/>
      <c r="G337" s="97"/>
      <c r="H337" s="97"/>
    </row>
    <row r="338" spans="1:8" x14ac:dyDescent="0.25">
      <c r="A338" s="31"/>
      <c r="B338" s="31"/>
      <c r="C338" s="31"/>
      <c r="D338" s="31"/>
      <c r="E338" s="32"/>
      <c r="F338" s="32"/>
      <c r="G338" s="32"/>
      <c r="H338" s="33"/>
    </row>
    <row r="339" spans="1:8" ht="15.75" customHeight="1" x14ac:dyDescent="0.2">
      <c r="A339" s="129" t="s">
        <v>122</v>
      </c>
      <c r="B339" s="129"/>
      <c r="C339" s="129"/>
      <c r="D339" s="129"/>
      <c r="E339" s="129"/>
      <c r="F339" s="129"/>
      <c r="G339" s="129"/>
      <c r="H339" s="129"/>
    </row>
    <row r="340" spans="1:8" x14ac:dyDescent="0.25">
      <c r="A340" s="31"/>
      <c r="B340" s="31"/>
      <c r="C340" s="31"/>
      <c r="D340" s="31"/>
      <c r="E340" s="32"/>
      <c r="F340" s="32"/>
      <c r="G340" s="32"/>
      <c r="H340" s="33"/>
    </row>
    <row r="341" spans="1:8" x14ac:dyDescent="0.25">
      <c r="A341" s="31"/>
      <c r="B341" s="31"/>
      <c r="C341" s="31"/>
      <c r="D341" s="31"/>
      <c r="E341" s="32"/>
      <c r="F341" s="32"/>
      <c r="G341" s="32"/>
      <c r="H341" s="33"/>
    </row>
    <row r="342" spans="1:8" x14ac:dyDescent="0.2">
      <c r="A342" s="97"/>
      <c r="B342" s="97"/>
      <c r="C342" s="97"/>
      <c r="D342" s="97"/>
      <c r="E342" s="97"/>
      <c r="F342" s="97"/>
      <c r="G342" s="97"/>
      <c r="H342" s="97"/>
    </row>
    <row r="343" spans="1:8" x14ac:dyDescent="0.25">
      <c r="A343" s="80" t="s">
        <v>125</v>
      </c>
      <c r="B343" s="31"/>
      <c r="C343" s="31"/>
      <c r="D343" s="31"/>
      <c r="E343" s="95" t="s">
        <v>161</v>
      </c>
      <c r="F343" s="95"/>
      <c r="G343" s="95"/>
      <c r="H343" s="33"/>
    </row>
    <row r="344" spans="1:8" ht="33" customHeight="1" x14ac:dyDescent="0.25">
      <c r="A344" s="91" t="s">
        <v>199</v>
      </c>
      <c r="B344" s="79"/>
      <c r="C344" s="79"/>
      <c r="D344" s="79"/>
      <c r="E344" s="96" t="s">
        <v>162</v>
      </c>
      <c r="F344" s="96"/>
      <c r="G344" s="96"/>
      <c r="H344" s="96"/>
    </row>
  </sheetData>
  <mergeCells count="159">
    <mergeCell ref="C1:H1"/>
    <mergeCell ref="A331:H331"/>
    <mergeCell ref="A333:H333"/>
    <mergeCell ref="A336:H336"/>
    <mergeCell ref="A239:H239"/>
    <mergeCell ref="B235:B237"/>
    <mergeCell ref="A164:H164"/>
    <mergeCell ref="B160:B162"/>
    <mergeCell ref="B185:B187"/>
    <mergeCell ref="A189:H189"/>
    <mergeCell ref="A215:H215"/>
    <mergeCell ref="B211:B213"/>
    <mergeCell ref="G210:G211"/>
    <mergeCell ref="G234:G235"/>
    <mergeCell ref="E234:E235"/>
    <mergeCell ref="F234:F235"/>
    <mergeCell ref="D184:D187"/>
    <mergeCell ref="D234:D237"/>
    <mergeCell ref="H234:H237"/>
    <mergeCell ref="G83:G84"/>
    <mergeCell ref="G56:G57"/>
    <mergeCell ref="G32:G33"/>
    <mergeCell ref="G7:G8"/>
    <mergeCell ref="G133:G134"/>
    <mergeCell ref="A69:I69"/>
    <mergeCell ref="A60:I60"/>
    <mergeCell ref="A88:H88"/>
    <mergeCell ref="B84:B86"/>
    <mergeCell ref="A297:I297"/>
    <mergeCell ref="E285:E286"/>
    <mergeCell ref="F285:F286"/>
    <mergeCell ref="G285:G286"/>
    <mergeCell ref="B286:B288"/>
    <mergeCell ref="A290:H290"/>
    <mergeCell ref="B261:B262"/>
    <mergeCell ref="G159:G160"/>
    <mergeCell ref="G184:G185"/>
    <mergeCell ref="D285:D288"/>
    <mergeCell ref="G259:G260"/>
    <mergeCell ref="E259:E260"/>
    <mergeCell ref="F259:F260"/>
    <mergeCell ref="C159:C162"/>
    <mergeCell ref="D159:D162"/>
    <mergeCell ref="E159:E160"/>
    <mergeCell ref="F159:F160"/>
    <mergeCell ref="A180:B180"/>
    <mergeCell ref="A238:I238"/>
    <mergeCell ref="E184:E185"/>
    <mergeCell ref="F184:F185"/>
    <mergeCell ref="H210:H213"/>
    <mergeCell ref="A79:B79"/>
    <mergeCell ref="A83:A86"/>
    <mergeCell ref="C83:C86"/>
    <mergeCell ref="D83:D86"/>
    <mergeCell ref="A129:B129"/>
    <mergeCell ref="F83:F84"/>
    <mergeCell ref="E133:E134"/>
    <mergeCell ref="F133:F134"/>
    <mergeCell ref="G108:G109"/>
    <mergeCell ref="A104:B104"/>
    <mergeCell ref="H108:H111"/>
    <mergeCell ref="E108:E109"/>
    <mergeCell ref="F108:F109"/>
    <mergeCell ref="A2:I2"/>
    <mergeCell ref="A3:I3"/>
    <mergeCell ref="A4:I4"/>
    <mergeCell ref="A52:B52"/>
    <mergeCell ref="A56:A59"/>
    <mergeCell ref="C56:C59"/>
    <mergeCell ref="D56:D59"/>
    <mergeCell ref="H56:H59"/>
    <mergeCell ref="E56:E57"/>
    <mergeCell ref="F56:F57"/>
    <mergeCell ref="A28:B28"/>
    <mergeCell ref="D7:D10"/>
    <mergeCell ref="H7:H10"/>
    <mergeCell ref="E7:E8"/>
    <mergeCell ref="F7:F8"/>
    <mergeCell ref="A11:I11"/>
    <mergeCell ref="A19:I19"/>
    <mergeCell ref="A36:I36"/>
    <mergeCell ref="A43:I43"/>
    <mergeCell ref="H32:H35"/>
    <mergeCell ref="A32:A35"/>
    <mergeCell ref="C32:C35"/>
    <mergeCell ref="D32:D35"/>
    <mergeCell ref="E32:E33"/>
    <mergeCell ref="A339:H339"/>
    <mergeCell ref="A342:H342"/>
    <mergeCell ref="A214:I214"/>
    <mergeCell ref="C184:C187"/>
    <mergeCell ref="E210:E211"/>
    <mergeCell ref="F210:F211"/>
    <mergeCell ref="A329:H329"/>
    <mergeCell ref="A306:B306"/>
    <mergeCell ref="A263:I263"/>
    <mergeCell ref="A221:I221"/>
    <mergeCell ref="A259:A262"/>
    <mergeCell ref="C259:C262"/>
    <mergeCell ref="D259:D262"/>
    <mergeCell ref="H259:H262"/>
    <mergeCell ref="A264:H264"/>
    <mergeCell ref="H184:H187"/>
    <mergeCell ref="A271:I271"/>
    <mergeCell ref="A210:A213"/>
    <mergeCell ref="C210:C213"/>
    <mergeCell ref="D210:D213"/>
    <mergeCell ref="A307:B307"/>
    <mergeCell ref="A281:B281"/>
    <mergeCell ref="A285:A288"/>
    <mergeCell ref="C285:C288"/>
    <mergeCell ref="A5:I5"/>
    <mergeCell ref="A146:I146"/>
    <mergeCell ref="A163:I163"/>
    <mergeCell ref="A171:I171"/>
    <mergeCell ref="A12:H12"/>
    <mergeCell ref="B8:B10"/>
    <mergeCell ref="A37:H37"/>
    <mergeCell ref="B33:B35"/>
    <mergeCell ref="B57:B59"/>
    <mergeCell ref="A61:H61"/>
    <mergeCell ref="H83:H86"/>
    <mergeCell ref="A113:H113"/>
    <mergeCell ref="B109:B111"/>
    <mergeCell ref="B134:B136"/>
    <mergeCell ref="A138:H138"/>
    <mergeCell ref="A87:I87"/>
    <mergeCell ref="A95:I95"/>
    <mergeCell ref="A112:I112"/>
    <mergeCell ref="A119:I119"/>
    <mergeCell ref="A137:I137"/>
    <mergeCell ref="E83:E84"/>
    <mergeCell ref="F32:F33"/>
    <mergeCell ref="A7:A10"/>
    <mergeCell ref="C7:C10"/>
    <mergeCell ref="E343:G343"/>
    <mergeCell ref="E344:H344"/>
    <mergeCell ref="A337:H337"/>
    <mergeCell ref="A133:A136"/>
    <mergeCell ref="C133:C136"/>
    <mergeCell ref="D133:D136"/>
    <mergeCell ref="H133:H136"/>
    <mergeCell ref="A108:A111"/>
    <mergeCell ref="C108:C111"/>
    <mergeCell ref="D108:D111"/>
    <mergeCell ref="C234:C237"/>
    <mergeCell ref="A230:B230"/>
    <mergeCell ref="A234:A237"/>
    <mergeCell ref="A255:B255"/>
    <mergeCell ref="H159:H162"/>
    <mergeCell ref="A206:B206"/>
    <mergeCell ref="A246:I246"/>
    <mergeCell ref="A159:A162"/>
    <mergeCell ref="A188:I188"/>
    <mergeCell ref="A196:I196"/>
    <mergeCell ref="A184:A187"/>
    <mergeCell ref="A155:B155"/>
    <mergeCell ref="H285:H288"/>
    <mergeCell ref="A289:I289"/>
  </mergeCells>
  <pageMargins left="0.59055118110236227" right="0" top="0" bottom="0" header="0" footer="0"/>
  <pageSetup paperSize="9" scale="55" firstPageNumber="0" orientation="portrait" r:id="rId1"/>
  <rowBreaks count="9" manualBreakCount="9">
    <brk id="42" max="7" man="1"/>
    <brk id="79" max="7" man="1"/>
    <brk id="118" max="7" man="1"/>
    <brk id="155" max="7" man="1"/>
    <brk id="195" max="7" man="1"/>
    <brk id="230" max="7" man="1"/>
    <brk id="231" max="16383" man="1"/>
    <brk id="270" max="7" man="1"/>
    <brk id="307" max="7" man="1"/>
  </rowBreaks>
  <colBreaks count="1" manualBreakCount="1">
    <brk id="8" max="343" man="1"/>
  </colBreaks>
  <ignoredErrors>
    <ignoredError sqref="C123:C124 B125 C23 C74 B7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Tumilovich</dc:creator>
  <cp:lastModifiedBy>206-06 Лаужина Вероника Сергеевна (641)</cp:lastModifiedBy>
  <cp:revision>5</cp:revision>
  <cp:lastPrinted>2021-08-27T11:55:30Z</cp:lastPrinted>
  <dcterms:created xsi:type="dcterms:W3CDTF">2019-06-28T08:42:23Z</dcterms:created>
  <dcterms:modified xsi:type="dcterms:W3CDTF">2022-07-01T12:44:29Z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